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FY26\FY26 Contracts\Lonigro, Emily\_H9224027DEXXX - Role Player\1 - Pre-Award\5. RFQ\"/>
    </mc:Choice>
  </mc:AlternateContent>
  <xr:revisionPtr revIDLastSave="0" documentId="13_ncr:1_{AA75FAA4-4D7B-4FB1-819F-46F9E5340500}" xr6:coauthVersionLast="47" xr6:coauthVersionMax="47" xr10:uidLastSave="{00000000-0000-0000-0000-000000000000}"/>
  <bookViews>
    <workbookView xWindow="28680" yWindow="90" windowWidth="29040" windowHeight="15510" tabRatio="667" activeTab="1" xr2:uid="{4DFC746A-63C0-4AF8-ADF3-CC1A775DAC6C}"/>
  </bookViews>
  <sheets>
    <sheet name="Labor Category Rate" sheetId="5" r:id="rId1"/>
    <sheet name="TEP - ELIN Price Sheet" sheetId="2" r:id="rId2"/>
    <sheet name="TEP Travel Expense detail" sheetId="3" r:id="rId3"/>
    <sheet name="ODCs Detail" sheetId="4" r:id="rId4"/>
    <sheet name="Sample Task Order Price" sheetId="9" r:id="rId5"/>
    <sheet name="Sample TO Travel" sheetId="7" r:id="rId6"/>
    <sheet name="Sample TO ODCs "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2" i="3" l="1"/>
  <c r="E13" i="10" l="1"/>
  <c r="E12" i="10"/>
  <c r="E11" i="10"/>
  <c r="E10" i="10"/>
  <c r="E9" i="10"/>
  <c r="E8" i="10"/>
  <c r="E7" i="10"/>
  <c r="D69" i="9"/>
  <c r="D70" i="9"/>
  <c r="D71" i="9"/>
  <c r="E71" i="9" s="1"/>
  <c r="D72" i="9"/>
  <c r="E72" i="9" s="1"/>
  <c r="D73" i="9"/>
  <c r="E73" i="9" s="1"/>
  <c r="D74" i="9"/>
  <c r="E74" i="9" s="1"/>
  <c r="D75" i="9"/>
  <c r="E75" i="9" s="1"/>
  <c r="D76" i="9"/>
  <c r="E76" i="9" s="1"/>
  <c r="D68" i="9"/>
  <c r="E68" i="9" s="1"/>
  <c r="D55" i="9"/>
  <c r="E55" i="9" s="1"/>
  <c r="D56" i="9"/>
  <c r="E56" i="9" s="1"/>
  <c r="D57" i="9"/>
  <c r="E57" i="9" s="1"/>
  <c r="D58" i="9"/>
  <c r="E58" i="9" s="1"/>
  <c r="D59" i="9"/>
  <c r="E59" i="9" s="1"/>
  <c r="D60" i="9"/>
  <c r="E60" i="9" s="1"/>
  <c r="D61" i="9"/>
  <c r="E61" i="9" s="1"/>
  <c r="D62" i="9"/>
  <c r="E62" i="9" s="1"/>
  <c r="D54" i="9"/>
  <c r="E54" i="9" s="1"/>
  <c r="D41" i="9"/>
  <c r="E41" i="9" s="1"/>
  <c r="D42" i="9"/>
  <c r="E42" i="9" s="1"/>
  <c r="D43" i="9"/>
  <c r="E43" i="9" s="1"/>
  <c r="D44" i="9"/>
  <c r="E44" i="9" s="1"/>
  <c r="D45" i="9"/>
  <c r="E45" i="9" s="1"/>
  <c r="D46" i="9"/>
  <c r="E46" i="9" s="1"/>
  <c r="D47" i="9"/>
  <c r="E47" i="9" s="1"/>
  <c r="D48" i="9"/>
  <c r="D40" i="9"/>
  <c r="E40" i="9" s="1"/>
  <c r="D26" i="9"/>
  <c r="E26" i="9" s="1"/>
  <c r="D27" i="9"/>
  <c r="E27" i="9" s="1"/>
  <c r="D28" i="9"/>
  <c r="D29" i="9"/>
  <c r="E29" i="9" s="1"/>
  <c r="D30" i="9"/>
  <c r="E30" i="9" s="1"/>
  <c r="D31" i="9"/>
  <c r="D32" i="9"/>
  <c r="E32" i="9" s="1"/>
  <c r="D33" i="9"/>
  <c r="E33" i="9" s="1"/>
  <c r="D34" i="9"/>
  <c r="D13" i="9"/>
  <c r="E13" i="9" s="1"/>
  <c r="D14" i="9"/>
  <c r="E14" i="9" s="1"/>
  <c r="D15" i="9"/>
  <c r="E15" i="9" s="1"/>
  <c r="D16" i="9"/>
  <c r="E16" i="9" s="1"/>
  <c r="D17" i="9"/>
  <c r="E17" i="9" s="1"/>
  <c r="D18" i="9"/>
  <c r="E18" i="9" s="1"/>
  <c r="D19" i="9"/>
  <c r="E19" i="9" s="1"/>
  <c r="D20" i="9"/>
  <c r="E20" i="9" s="1"/>
  <c r="D12" i="9"/>
  <c r="E12" i="9"/>
  <c r="E70" i="9"/>
  <c r="E69" i="9"/>
  <c r="E48" i="9"/>
  <c r="E34" i="9"/>
  <c r="E31" i="9"/>
  <c r="E28" i="9"/>
  <c r="E15" i="7"/>
  <c r="E16" i="7"/>
  <c r="E17" i="7"/>
  <c r="E18" i="7"/>
  <c r="E19" i="7"/>
  <c r="E20" i="7"/>
  <c r="E35" i="9" s="1"/>
  <c r="E22" i="7"/>
  <c r="E27" i="7" s="1"/>
  <c r="E49" i="9" s="1"/>
  <c r="E23" i="7"/>
  <c r="E24" i="7"/>
  <c r="E25" i="7"/>
  <c r="E26" i="7"/>
  <c r="E29" i="7"/>
  <c r="E30" i="7"/>
  <c r="E31" i="7"/>
  <c r="E32" i="7"/>
  <c r="E33" i="7"/>
  <c r="E34" i="7"/>
  <c r="E63" i="9" s="1"/>
  <c r="E36" i="7"/>
  <c r="E37" i="7"/>
  <c r="E38" i="7"/>
  <c r="E39" i="7"/>
  <c r="E40" i="7"/>
  <c r="E41" i="7" l="1"/>
  <c r="E77" i="9" s="1"/>
  <c r="E14" i="10"/>
  <c r="E78" i="9" l="1"/>
  <c r="E64" i="9"/>
  <c r="E65" i="9" s="1"/>
  <c r="E36" i="9"/>
  <c r="E37" i="9" s="1"/>
  <c r="E22" i="9"/>
  <c r="E50" i="9"/>
  <c r="E51" i="9" s="1"/>
  <c r="E79" i="9"/>
  <c r="E12" i="7" l="1"/>
  <c r="E11" i="7"/>
  <c r="E10" i="7"/>
  <c r="E9" i="7"/>
  <c r="E8" i="7"/>
  <c r="E13" i="7" l="1"/>
  <c r="E21" i="9" s="1"/>
  <c r="E23" i="9" s="1"/>
  <c r="E81" i="9" s="1"/>
  <c r="O62" i="2"/>
  <c r="O60" i="2"/>
  <c r="O59" i="2"/>
  <c r="O54" i="2"/>
  <c r="L62" i="2"/>
  <c r="L60" i="2"/>
  <c r="L59" i="2"/>
  <c r="L54" i="2"/>
  <c r="I62" i="2"/>
  <c r="I60" i="2"/>
  <c r="I59" i="2"/>
  <c r="I54" i="2"/>
  <c r="F62" i="2"/>
  <c r="F60" i="2"/>
  <c r="F59" i="2"/>
  <c r="F54" i="2"/>
  <c r="C62" i="2"/>
  <c r="C60" i="2"/>
  <c r="C59" i="2"/>
  <c r="C54" i="2"/>
  <c r="C40" i="2"/>
  <c r="O48" i="2"/>
  <c r="O40" i="2"/>
  <c r="L48" i="2"/>
  <c r="L40" i="2"/>
  <c r="I48" i="2"/>
  <c r="I40" i="2"/>
  <c r="F48" i="2"/>
  <c r="F40" i="2"/>
  <c r="C48" i="2"/>
  <c r="O34" i="2"/>
  <c r="O31" i="2"/>
  <c r="O28" i="2"/>
  <c r="O26" i="2"/>
  <c r="L34" i="2"/>
  <c r="L31" i="2"/>
  <c r="L28" i="2"/>
  <c r="L26" i="2"/>
  <c r="I34" i="2"/>
  <c r="I31" i="2"/>
  <c r="I28" i="2"/>
  <c r="I26" i="2"/>
  <c r="F34" i="2"/>
  <c r="F31" i="2"/>
  <c r="F28" i="2"/>
  <c r="F26" i="2"/>
  <c r="C34" i="2"/>
  <c r="C31" i="2"/>
  <c r="C28" i="2"/>
  <c r="C26" i="2"/>
  <c r="R13" i="2"/>
  <c r="O20" i="2"/>
  <c r="O18" i="2"/>
  <c r="O15" i="2"/>
  <c r="O13" i="2"/>
  <c r="L20" i="2"/>
  <c r="L18" i="2"/>
  <c r="L15" i="2"/>
  <c r="L13" i="2"/>
  <c r="I20" i="2"/>
  <c r="I18" i="2"/>
  <c r="I15" i="2"/>
  <c r="I13" i="2"/>
  <c r="F20" i="2"/>
  <c r="F18" i="2"/>
  <c r="F15" i="2"/>
  <c r="F13" i="2"/>
  <c r="C20" i="2"/>
  <c r="C18" i="2"/>
  <c r="C15" i="2"/>
  <c r="C13" i="2"/>
  <c r="S69" i="2"/>
  <c r="T69" i="2" s="1"/>
  <c r="S70" i="2"/>
  <c r="S71" i="2"/>
  <c r="S72" i="2"/>
  <c r="S73" i="2"/>
  <c r="S74" i="2"/>
  <c r="S75" i="2"/>
  <c r="S76" i="2"/>
  <c r="P69" i="2"/>
  <c r="P70" i="2"/>
  <c r="P71" i="2"/>
  <c r="P72" i="2"/>
  <c r="P73" i="2"/>
  <c r="P74" i="2"/>
  <c r="P75" i="2"/>
  <c r="P76" i="2"/>
  <c r="M69" i="2"/>
  <c r="M70" i="2"/>
  <c r="M71" i="2"/>
  <c r="M72" i="2"/>
  <c r="M73" i="2"/>
  <c r="M74" i="2"/>
  <c r="M75" i="2"/>
  <c r="M76" i="2"/>
  <c r="J69" i="2"/>
  <c r="J70" i="2"/>
  <c r="J71" i="2"/>
  <c r="J72" i="2"/>
  <c r="J73" i="2"/>
  <c r="J74" i="2"/>
  <c r="J75" i="2"/>
  <c r="J76" i="2"/>
  <c r="G69" i="2"/>
  <c r="G70" i="2"/>
  <c r="G71" i="2"/>
  <c r="G72" i="2"/>
  <c r="G73" i="2"/>
  <c r="G74" i="2"/>
  <c r="G75" i="2"/>
  <c r="G76" i="2"/>
  <c r="D69" i="2"/>
  <c r="D70" i="2"/>
  <c r="D71" i="2"/>
  <c r="D72" i="2"/>
  <c r="D73" i="2"/>
  <c r="D74" i="2"/>
  <c r="D75" i="2"/>
  <c r="D76" i="2"/>
  <c r="S68" i="2"/>
  <c r="P68" i="2"/>
  <c r="M68" i="2"/>
  <c r="J68" i="2"/>
  <c r="G68" i="2"/>
  <c r="D68" i="2"/>
  <c r="S55" i="2"/>
  <c r="S56" i="2"/>
  <c r="S57" i="2"/>
  <c r="S58" i="2"/>
  <c r="S59" i="2"/>
  <c r="S60" i="2"/>
  <c r="S61" i="2"/>
  <c r="S62" i="2"/>
  <c r="P55" i="2"/>
  <c r="P56" i="2"/>
  <c r="P57" i="2"/>
  <c r="P58" i="2"/>
  <c r="P59" i="2"/>
  <c r="P60" i="2"/>
  <c r="P61" i="2"/>
  <c r="P62" i="2"/>
  <c r="M55" i="2"/>
  <c r="M56" i="2"/>
  <c r="M57" i="2"/>
  <c r="M58" i="2"/>
  <c r="M59" i="2"/>
  <c r="M60" i="2"/>
  <c r="M61" i="2"/>
  <c r="M62" i="2"/>
  <c r="J55" i="2"/>
  <c r="J56" i="2"/>
  <c r="J57" i="2"/>
  <c r="J58" i="2"/>
  <c r="J59" i="2"/>
  <c r="J60" i="2"/>
  <c r="J61" i="2"/>
  <c r="J62" i="2"/>
  <c r="G55" i="2"/>
  <c r="G56" i="2"/>
  <c r="G57" i="2"/>
  <c r="G58" i="2"/>
  <c r="G59" i="2"/>
  <c r="G60" i="2"/>
  <c r="G61" i="2"/>
  <c r="G62" i="2"/>
  <c r="D55" i="2"/>
  <c r="D56" i="2"/>
  <c r="D57" i="2"/>
  <c r="D58" i="2"/>
  <c r="D59" i="2"/>
  <c r="D60" i="2"/>
  <c r="D61" i="2"/>
  <c r="D62" i="2"/>
  <c r="S54" i="2"/>
  <c r="P54" i="2"/>
  <c r="M54" i="2"/>
  <c r="J54" i="2"/>
  <c r="G54" i="2"/>
  <c r="D54" i="2"/>
  <c r="S41" i="2"/>
  <c r="T41" i="2" s="1"/>
  <c r="S42" i="2"/>
  <c r="T42" i="2" s="1"/>
  <c r="S43" i="2"/>
  <c r="S44" i="2"/>
  <c r="T44" i="2" s="1"/>
  <c r="S45" i="2"/>
  <c r="T45" i="2" s="1"/>
  <c r="S46" i="2"/>
  <c r="T46" i="2" s="1"/>
  <c r="S47" i="2"/>
  <c r="S48" i="2"/>
  <c r="P41" i="2"/>
  <c r="P42" i="2"/>
  <c r="P43" i="2"/>
  <c r="P44" i="2"/>
  <c r="P45" i="2"/>
  <c r="P46" i="2"/>
  <c r="P47" i="2"/>
  <c r="P48" i="2"/>
  <c r="M41" i="2"/>
  <c r="M42" i="2"/>
  <c r="M43" i="2"/>
  <c r="M44" i="2"/>
  <c r="M45" i="2"/>
  <c r="M46" i="2"/>
  <c r="M47" i="2"/>
  <c r="M48" i="2"/>
  <c r="J41" i="2"/>
  <c r="J42" i="2"/>
  <c r="J43" i="2"/>
  <c r="J44" i="2"/>
  <c r="J45" i="2"/>
  <c r="J46" i="2"/>
  <c r="J47" i="2"/>
  <c r="J48" i="2"/>
  <c r="G41" i="2"/>
  <c r="G42" i="2"/>
  <c r="G43" i="2"/>
  <c r="G44" i="2"/>
  <c r="G45" i="2"/>
  <c r="G46" i="2"/>
  <c r="G47" i="2"/>
  <c r="G48" i="2"/>
  <c r="D41" i="2"/>
  <c r="D42" i="2"/>
  <c r="D43" i="2"/>
  <c r="D44" i="2"/>
  <c r="D45" i="2"/>
  <c r="D46" i="2"/>
  <c r="D47" i="2"/>
  <c r="D48" i="2"/>
  <c r="S40" i="2"/>
  <c r="P40" i="2"/>
  <c r="M40" i="2"/>
  <c r="J40" i="2"/>
  <c r="G40" i="2"/>
  <c r="D40" i="2"/>
  <c r="S27" i="2"/>
  <c r="T27" i="2" s="1"/>
  <c r="S28" i="2"/>
  <c r="S29" i="2"/>
  <c r="T29" i="2" s="1"/>
  <c r="S30" i="2"/>
  <c r="T30" i="2" s="1"/>
  <c r="S31" i="2"/>
  <c r="S32" i="2"/>
  <c r="S33" i="2"/>
  <c r="S34" i="2"/>
  <c r="P27" i="2"/>
  <c r="P28" i="2"/>
  <c r="P29" i="2"/>
  <c r="P30" i="2"/>
  <c r="P31" i="2"/>
  <c r="P32" i="2"/>
  <c r="P33" i="2"/>
  <c r="P34" i="2"/>
  <c r="M27" i="2"/>
  <c r="M28" i="2"/>
  <c r="M29" i="2"/>
  <c r="M30" i="2"/>
  <c r="M31" i="2"/>
  <c r="M32" i="2"/>
  <c r="M33" i="2"/>
  <c r="M34" i="2"/>
  <c r="J27" i="2"/>
  <c r="J28" i="2"/>
  <c r="J29" i="2"/>
  <c r="J30" i="2"/>
  <c r="J31" i="2"/>
  <c r="J32" i="2"/>
  <c r="J33" i="2"/>
  <c r="J34" i="2"/>
  <c r="G27" i="2"/>
  <c r="G28" i="2"/>
  <c r="G29" i="2"/>
  <c r="G30" i="2"/>
  <c r="G31" i="2"/>
  <c r="G32" i="2"/>
  <c r="G33" i="2"/>
  <c r="G34" i="2"/>
  <c r="S13" i="2"/>
  <c r="S14" i="2"/>
  <c r="S15" i="2"/>
  <c r="S16" i="2"/>
  <c r="S17" i="2"/>
  <c r="T17" i="2" s="1"/>
  <c r="S18" i="2"/>
  <c r="S19" i="2"/>
  <c r="T19" i="2" s="1"/>
  <c r="S20" i="2"/>
  <c r="S12" i="2"/>
  <c r="T12" i="2" s="1"/>
  <c r="S26" i="2"/>
  <c r="P26" i="2"/>
  <c r="M26" i="2"/>
  <c r="J26" i="2"/>
  <c r="G26" i="2"/>
  <c r="D27" i="2"/>
  <c r="D28" i="2"/>
  <c r="D29" i="2"/>
  <c r="D30" i="2"/>
  <c r="D31" i="2"/>
  <c r="D32" i="2"/>
  <c r="D33" i="2"/>
  <c r="D34" i="2"/>
  <c r="D26" i="2"/>
  <c r="P12" i="2"/>
  <c r="M13" i="2"/>
  <c r="M14" i="2"/>
  <c r="M15" i="2"/>
  <c r="M16" i="2"/>
  <c r="M17" i="2"/>
  <c r="M18" i="2"/>
  <c r="M19" i="2"/>
  <c r="M20" i="2"/>
  <c r="M12" i="2"/>
  <c r="J13" i="2"/>
  <c r="J14" i="2"/>
  <c r="J15" i="2"/>
  <c r="J16" i="2"/>
  <c r="J17" i="2"/>
  <c r="J18" i="2"/>
  <c r="J19" i="2"/>
  <c r="J20" i="2"/>
  <c r="J12" i="2"/>
  <c r="G13" i="2"/>
  <c r="G14" i="2"/>
  <c r="G15" i="2"/>
  <c r="G16" i="2"/>
  <c r="G17" i="2"/>
  <c r="G18" i="2"/>
  <c r="G19" i="2"/>
  <c r="G20" i="2"/>
  <c r="G12" i="2"/>
  <c r="T16" i="2"/>
  <c r="P20" i="2"/>
  <c r="P19" i="2"/>
  <c r="P18" i="2"/>
  <c r="P17" i="2"/>
  <c r="P16" i="2"/>
  <c r="P15" i="2"/>
  <c r="P14" i="2"/>
  <c r="P13" i="2"/>
  <c r="D13" i="2"/>
  <c r="D14" i="2"/>
  <c r="D15" i="2"/>
  <c r="D16" i="2"/>
  <c r="D17" i="2"/>
  <c r="D18" i="2"/>
  <c r="D19" i="2"/>
  <c r="D20" i="2"/>
  <c r="D12" i="2"/>
  <c r="T22" i="2"/>
  <c r="T36" i="2"/>
  <c r="T50" i="2"/>
  <c r="T64" i="2"/>
  <c r="T78" i="2"/>
  <c r="Q36" i="2"/>
  <c r="Q22" i="2"/>
  <c r="Q64" i="2"/>
  <c r="T7" i="4"/>
  <c r="T14" i="4" s="1"/>
  <c r="T8" i="4"/>
  <c r="T9" i="4"/>
  <c r="T10" i="4"/>
  <c r="T11" i="4"/>
  <c r="T12" i="4"/>
  <c r="T13" i="4"/>
  <c r="T14" i="2"/>
  <c r="T32" i="2"/>
  <c r="T33" i="2"/>
  <c r="T43" i="2"/>
  <c r="T47" i="2"/>
  <c r="T55" i="2"/>
  <c r="T56" i="2"/>
  <c r="T57" i="2"/>
  <c r="T58" i="2"/>
  <c r="T61" i="2"/>
  <c r="T70" i="2"/>
  <c r="T71" i="2"/>
  <c r="T72" i="2"/>
  <c r="T73" i="2"/>
  <c r="T74" i="2"/>
  <c r="T75" i="2"/>
  <c r="K78" i="2"/>
  <c r="N78" i="2"/>
  <c r="N64" i="2"/>
  <c r="K64" i="2"/>
  <c r="N50" i="2"/>
  <c r="K50" i="2"/>
  <c r="Q14" i="4"/>
  <c r="Q8" i="4"/>
  <c r="Q9" i="4"/>
  <c r="Q10" i="4"/>
  <c r="Q11" i="4"/>
  <c r="Q12" i="4"/>
  <c r="Q13" i="4"/>
  <c r="Q7" i="4"/>
  <c r="N8" i="4"/>
  <c r="N9" i="4"/>
  <c r="N10" i="4"/>
  <c r="N11" i="4"/>
  <c r="N12" i="4"/>
  <c r="N13" i="4"/>
  <c r="N7" i="4"/>
  <c r="K8" i="4"/>
  <c r="K9" i="4"/>
  <c r="K10" i="4"/>
  <c r="K11" i="4"/>
  <c r="K12" i="4"/>
  <c r="K13" i="4"/>
  <c r="K7" i="4"/>
  <c r="H8" i="4"/>
  <c r="H9" i="4"/>
  <c r="H10" i="4"/>
  <c r="H11" i="4"/>
  <c r="H12" i="4"/>
  <c r="H13" i="4"/>
  <c r="E8" i="4"/>
  <c r="E9" i="4"/>
  <c r="E10" i="4"/>
  <c r="E11" i="4"/>
  <c r="E12" i="4"/>
  <c r="E13" i="4"/>
  <c r="H7" i="4"/>
  <c r="E7" i="4"/>
  <c r="E14" i="4" l="1"/>
  <c r="E22" i="2" s="1"/>
  <c r="Q78" i="2"/>
  <c r="O76" i="2"/>
  <c r="O68" i="2"/>
  <c r="L76" i="2"/>
  <c r="N76" i="2" s="1"/>
  <c r="L68" i="2"/>
  <c r="N68" i="2" s="1"/>
  <c r="I76" i="2"/>
  <c r="K76" i="2" s="1"/>
  <c r="I68" i="2"/>
  <c r="K68" i="2" s="1"/>
  <c r="F76" i="2"/>
  <c r="H76" i="2" s="1"/>
  <c r="F68" i="2"/>
  <c r="H68" i="2" s="1"/>
  <c r="C76" i="2"/>
  <c r="E76" i="2" s="1"/>
  <c r="C68" i="2"/>
  <c r="E68" i="2" s="1"/>
  <c r="R59" i="2"/>
  <c r="T59" i="2" s="1"/>
  <c r="R54" i="2"/>
  <c r="T54" i="2" s="1"/>
  <c r="N62" i="2"/>
  <c r="N60" i="2"/>
  <c r="N59" i="2"/>
  <c r="N54" i="2"/>
  <c r="K62" i="2"/>
  <c r="K60" i="2"/>
  <c r="K59" i="2"/>
  <c r="K54" i="2"/>
  <c r="H62" i="2"/>
  <c r="H60" i="2"/>
  <c r="H59" i="2"/>
  <c r="H54" i="2"/>
  <c r="E54" i="2"/>
  <c r="N48" i="2"/>
  <c r="N40" i="2"/>
  <c r="K48" i="2"/>
  <c r="K40" i="2"/>
  <c r="H48" i="2"/>
  <c r="H40" i="2"/>
  <c r="E40" i="2"/>
  <c r="E48" i="2"/>
  <c r="E62" i="2"/>
  <c r="R26" i="2"/>
  <c r="T26" i="2" s="1"/>
  <c r="N34" i="2"/>
  <c r="N31" i="2"/>
  <c r="N28" i="2"/>
  <c r="K34" i="2"/>
  <c r="K31" i="2"/>
  <c r="K28" i="2"/>
  <c r="H34" i="2"/>
  <c r="H31" i="2"/>
  <c r="H28" i="2"/>
  <c r="E34" i="2"/>
  <c r="N20" i="2"/>
  <c r="N18" i="2"/>
  <c r="N15" i="2"/>
  <c r="N13" i="2"/>
  <c r="K20" i="2"/>
  <c r="K18" i="2"/>
  <c r="K15" i="2"/>
  <c r="K13" i="2"/>
  <c r="H20" i="2"/>
  <c r="H18" i="2"/>
  <c r="H15" i="2"/>
  <c r="H13" i="2"/>
  <c r="E19" i="2"/>
  <c r="E20" i="2"/>
  <c r="E13" i="2"/>
  <c r="N14" i="4"/>
  <c r="K14" i="4"/>
  <c r="E31" i="2"/>
  <c r="Q19" i="2"/>
  <c r="N19" i="2"/>
  <c r="K19" i="2"/>
  <c r="H19" i="2"/>
  <c r="E15" i="2"/>
  <c r="E18" i="2"/>
  <c r="E39" i="3"/>
  <c r="E38" i="3"/>
  <c r="E37" i="3"/>
  <c r="E36" i="3"/>
  <c r="E35" i="3"/>
  <c r="E31" i="3"/>
  <c r="E30" i="3"/>
  <c r="E29" i="3"/>
  <c r="E28" i="3"/>
  <c r="E25" i="3"/>
  <c r="E24" i="3"/>
  <c r="E23" i="3"/>
  <c r="E22" i="3"/>
  <c r="E21" i="3"/>
  <c r="E18" i="3"/>
  <c r="E17" i="3"/>
  <c r="E19" i="3" s="1"/>
  <c r="E35" i="2" s="1"/>
  <c r="E16" i="3"/>
  <c r="E15" i="3"/>
  <c r="E14" i="3"/>
  <c r="E11" i="3"/>
  <c r="E10" i="3"/>
  <c r="E9" i="3"/>
  <c r="E8" i="3"/>
  <c r="E7" i="3"/>
  <c r="E60" i="2"/>
  <c r="E59" i="2"/>
  <c r="E28" i="2"/>
  <c r="Q75" i="2"/>
  <c r="Q74" i="2"/>
  <c r="Q73" i="2"/>
  <c r="Q72" i="2"/>
  <c r="Q71" i="2"/>
  <c r="Q70" i="2"/>
  <c r="Q69" i="2"/>
  <c r="N75" i="2"/>
  <c r="N74" i="2"/>
  <c r="N73" i="2"/>
  <c r="N72" i="2"/>
  <c r="N71" i="2"/>
  <c r="N70" i="2"/>
  <c r="N69" i="2"/>
  <c r="K75" i="2"/>
  <c r="K74" i="2"/>
  <c r="K73" i="2"/>
  <c r="K72" i="2"/>
  <c r="K71" i="2"/>
  <c r="K70" i="2"/>
  <c r="K69" i="2"/>
  <c r="Q61" i="2"/>
  <c r="Q58" i="2"/>
  <c r="Q57" i="2"/>
  <c r="Q56" i="2"/>
  <c r="Q55" i="2"/>
  <c r="N61" i="2"/>
  <c r="N58" i="2"/>
  <c r="N57" i="2"/>
  <c r="N56" i="2"/>
  <c r="N55" i="2"/>
  <c r="K61" i="2"/>
  <c r="K58" i="2"/>
  <c r="K57" i="2"/>
  <c r="K56" i="2"/>
  <c r="K55" i="2"/>
  <c r="Q47" i="2"/>
  <c r="Q46" i="2"/>
  <c r="Q45" i="2"/>
  <c r="Q44" i="2"/>
  <c r="Q43" i="2"/>
  <c r="Q42" i="2"/>
  <c r="Q41" i="2"/>
  <c r="N47" i="2"/>
  <c r="N46" i="2"/>
  <c r="N45" i="2"/>
  <c r="N44" i="2"/>
  <c r="N43" i="2"/>
  <c r="N42" i="2"/>
  <c r="N41" i="2"/>
  <c r="K47" i="2"/>
  <c r="K46" i="2"/>
  <c r="K45" i="2"/>
  <c r="K44" i="2"/>
  <c r="K43" i="2"/>
  <c r="K42" i="2"/>
  <c r="K41" i="2"/>
  <c r="Q17" i="2"/>
  <c r="Q16" i="2"/>
  <c r="Q14" i="2"/>
  <c r="Q33" i="2"/>
  <c r="Q32" i="2"/>
  <c r="Q30" i="2"/>
  <c r="Q29" i="2"/>
  <c r="Q27" i="2"/>
  <c r="N33" i="2"/>
  <c r="N32" i="2"/>
  <c r="N30" i="2"/>
  <c r="N29" i="2"/>
  <c r="N27" i="2"/>
  <c r="K33" i="2"/>
  <c r="K32" i="2"/>
  <c r="K30" i="2"/>
  <c r="K29" i="2"/>
  <c r="K27" i="2"/>
  <c r="N17" i="2"/>
  <c r="N16" i="2"/>
  <c r="N14" i="2"/>
  <c r="K17" i="2"/>
  <c r="K16" i="2"/>
  <c r="K14" i="2"/>
  <c r="H75" i="2"/>
  <c r="H74" i="2"/>
  <c r="H73" i="2"/>
  <c r="H72" i="2"/>
  <c r="H71" i="2"/>
  <c r="H70" i="2"/>
  <c r="H69" i="2"/>
  <c r="H61" i="2"/>
  <c r="H58" i="2"/>
  <c r="H57" i="2"/>
  <c r="H56" i="2"/>
  <c r="H55" i="2"/>
  <c r="H47" i="2"/>
  <c r="H46" i="2"/>
  <c r="H45" i="2"/>
  <c r="H44" i="2"/>
  <c r="H43" i="2"/>
  <c r="H42" i="2"/>
  <c r="H41" i="2"/>
  <c r="H33" i="2"/>
  <c r="H32" i="2"/>
  <c r="H30" i="2"/>
  <c r="H29" i="2"/>
  <c r="H27" i="2"/>
  <c r="H17" i="2"/>
  <c r="H16" i="2"/>
  <c r="H14" i="2"/>
  <c r="E75" i="2"/>
  <c r="E74" i="2"/>
  <c r="E73" i="2"/>
  <c r="E72" i="2"/>
  <c r="E71" i="2"/>
  <c r="E70" i="2"/>
  <c r="E69" i="2"/>
  <c r="E61" i="2"/>
  <c r="E58" i="2"/>
  <c r="E57" i="2"/>
  <c r="E56" i="2"/>
  <c r="E55" i="2"/>
  <c r="E47" i="2"/>
  <c r="E46" i="2"/>
  <c r="E45" i="2"/>
  <c r="E44" i="2"/>
  <c r="E43" i="2"/>
  <c r="E42" i="2"/>
  <c r="E41" i="2"/>
  <c r="E33" i="2"/>
  <c r="E32" i="2"/>
  <c r="E30" i="2"/>
  <c r="E29" i="2"/>
  <c r="E27" i="2"/>
  <c r="E17" i="2"/>
  <c r="E16" i="2"/>
  <c r="E14" i="2"/>
  <c r="Q50" i="2" l="1"/>
  <c r="E33" i="3"/>
  <c r="E40" i="3"/>
  <c r="E77" i="2" s="1"/>
  <c r="E26" i="3"/>
  <c r="E49" i="2" s="1"/>
  <c r="E12" i="3"/>
  <c r="E21" i="2" s="1"/>
  <c r="Q68" i="2"/>
  <c r="R68" i="2"/>
  <c r="T68" i="2" s="1"/>
  <c r="Q76" i="2"/>
  <c r="R76" i="2"/>
  <c r="T76" i="2" s="1"/>
  <c r="Q18" i="2"/>
  <c r="R18" i="2"/>
  <c r="T18" i="2" s="1"/>
  <c r="Q20" i="2"/>
  <c r="R20" i="2"/>
  <c r="T20" i="2" s="1"/>
  <c r="Q28" i="2"/>
  <c r="R28" i="2"/>
  <c r="T28" i="2" s="1"/>
  <c r="Q31" i="2"/>
  <c r="R31" i="2"/>
  <c r="T31" i="2" s="1"/>
  <c r="Q40" i="2"/>
  <c r="R40" i="2"/>
  <c r="T40" i="2" s="1"/>
  <c r="Q15" i="2"/>
  <c r="R15" i="2"/>
  <c r="T15" i="2" s="1"/>
  <c r="Q48" i="2"/>
  <c r="R48" i="2"/>
  <c r="T48" i="2" s="1"/>
  <c r="Q13" i="2"/>
  <c r="T13" i="2"/>
  <c r="Q54" i="2"/>
  <c r="Q59" i="2"/>
  <c r="Q34" i="2"/>
  <c r="R34" i="2"/>
  <c r="T34" i="2" s="1"/>
  <c r="Q60" i="2"/>
  <c r="R60" i="2"/>
  <c r="T60" i="2" s="1"/>
  <c r="Q62" i="2"/>
  <c r="R62" i="2"/>
  <c r="T62" i="2" s="1"/>
  <c r="K79" i="2"/>
  <c r="N79" i="2"/>
  <c r="K51" i="2"/>
  <c r="N51" i="2"/>
  <c r="N65" i="2"/>
  <c r="H14" i="4"/>
  <c r="K65" i="2"/>
  <c r="H64" i="2" l="1"/>
  <c r="H65" i="2" s="1"/>
  <c r="H78" i="2"/>
  <c r="H79" i="2" s="1"/>
  <c r="H50" i="2"/>
  <c r="H51" i="2" s="1"/>
  <c r="E63" i="2"/>
  <c r="E42" i="3"/>
  <c r="Q65" i="2"/>
  <c r="T65" i="2"/>
  <c r="Q51" i="2"/>
  <c r="Q79" i="2"/>
  <c r="T51" i="2"/>
  <c r="T79" i="2"/>
  <c r="T37" i="2"/>
  <c r="T23" i="2"/>
  <c r="Q26" i="2"/>
  <c r="N26" i="2"/>
  <c r="K26" i="2"/>
  <c r="H26" i="2"/>
  <c r="Q12" i="2"/>
  <c r="N12" i="2"/>
  <c r="K12" i="2"/>
  <c r="H12" i="2"/>
  <c r="E26" i="2"/>
  <c r="E12" i="2"/>
  <c r="E23" i="2" s="1"/>
  <c r="E78" i="2" l="1"/>
  <c r="E79" i="2" s="1"/>
  <c r="U79" i="2" s="1"/>
  <c r="E36" i="2"/>
  <c r="E37" i="2" s="1"/>
  <c r="E50" i="2"/>
  <c r="E51" i="2" s="1"/>
  <c r="U51" i="2" s="1"/>
  <c r="E64" i="2"/>
  <c r="E65" i="2" s="1"/>
  <c r="U65" i="2" s="1"/>
  <c r="K36" i="2"/>
  <c r="K37" i="2" s="1"/>
  <c r="K22" i="2"/>
  <c r="K23" i="2" s="1"/>
  <c r="Q37" i="2"/>
  <c r="Q23" i="2"/>
  <c r="H36" i="2" l="1"/>
  <c r="H37" i="2" s="1"/>
  <c r="H22" i="2"/>
  <c r="H23" i="2" s="1"/>
  <c r="U23" i="2" s="1"/>
  <c r="N36" i="2"/>
  <c r="N37" i="2" s="1"/>
  <c r="N22" i="2"/>
  <c r="N23" i="2" s="1"/>
  <c r="U37" i="2" l="1"/>
  <c r="U8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Simpson, Stephanie E CIV USSOCOM NSW (USA)</author>
  </authors>
  <commentList>
    <comment ref="E12" authorId="0" shapeId="0" xr:uid="{19CC749F-BC7F-42E5-9A43-9D497CFFF1F9}">
      <text>
        <r>
          <rPr>
            <sz val="9"/>
            <color indexed="81"/>
            <rFont val="Tahoma"/>
            <family val="2"/>
          </rPr>
          <t xml:space="preserve">This cell is linked to TEP Tab. </t>
        </r>
      </text>
    </comment>
    <comment ref="E19" authorId="0" shapeId="0" xr:uid="{FD6935AD-265C-4D6D-B394-EE4A6CA1141D}">
      <text>
        <r>
          <rPr>
            <sz val="9"/>
            <color indexed="81"/>
            <rFont val="Tahoma"/>
            <family val="2"/>
          </rPr>
          <t xml:space="preserve">This cell is linked to TEP Tab. </t>
        </r>
      </text>
    </comment>
    <comment ref="E26" authorId="0" shapeId="0" xr:uid="{315E925A-AC96-4662-B802-A9BAB1B2D27F}">
      <text>
        <r>
          <rPr>
            <sz val="9"/>
            <color indexed="81"/>
            <rFont val="Tahoma"/>
            <family val="2"/>
          </rPr>
          <t xml:space="preserve">This cell is linked to TEP Tab. </t>
        </r>
      </text>
    </comment>
    <comment ref="E33" authorId="0" shapeId="0" xr:uid="{C49B1F86-1233-4B98-B358-F687F5926C3B}">
      <text>
        <r>
          <rPr>
            <sz val="9"/>
            <color indexed="81"/>
            <rFont val="Tahoma"/>
            <family val="2"/>
          </rPr>
          <t xml:space="preserve">This cell is linked to TEP Tab. </t>
        </r>
      </text>
    </comment>
    <comment ref="E40" authorId="0" shapeId="0" xr:uid="{A3F1B0A4-591D-4383-8B9C-3D4205BBA13C}">
      <text>
        <r>
          <rPr>
            <sz val="9"/>
            <color indexed="81"/>
            <rFont val="Tahoma"/>
            <family val="2"/>
          </rPr>
          <t xml:space="preserve">
This cell is linked to TEP Tab.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Simpson, Stephanie E CIV USSOCOM NSW (USA)</author>
    <author>tc={E0AF939A-43A6-4911-8AA2-91016B49BF0B}</author>
  </authors>
  <commentList>
    <comment ref="E14" authorId="0" shapeId="0" xr:uid="{2D0EE364-4ED6-4EF3-A6CA-437C48B0532E}">
      <text>
        <r>
          <rPr>
            <sz val="9"/>
            <color indexed="81"/>
            <rFont val="Tahoma"/>
            <family val="2"/>
          </rPr>
          <t xml:space="preserve">ELIN Total is linked to TEP Tab. </t>
        </r>
      </text>
    </comment>
    <comment ref="H14" authorId="0" shapeId="0" xr:uid="{F23FC9EE-7432-4A59-A4CA-563ACA27DC8D}">
      <text>
        <r>
          <rPr>
            <sz val="9"/>
            <color indexed="81"/>
            <rFont val="Tahoma"/>
            <family val="2"/>
          </rPr>
          <t xml:space="preserve">ELIN Total is linked to TEP Tab. </t>
        </r>
      </text>
    </comment>
    <comment ref="K14" authorId="0" shapeId="0" xr:uid="{D0E22E2E-7A20-47A3-A080-0BB33612F349}">
      <text>
        <r>
          <rPr>
            <sz val="9"/>
            <color indexed="81"/>
            <rFont val="Tahoma"/>
            <family val="2"/>
          </rPr>
          <t xml:space="preserve">ELIN Total is linked to TEP Tab. </t>
        </r>
      </text>
    </comment>
    <comment ref="N14" authorId="0" shapeId="0" xr:uid="{6CE24EFA-D6FF-43EE-9CC0-BC88BBC3C993}">
      <text>
        <r>
          <rPr>
            <sz val="9"/>
            <color indexed="81"/>
            <rFont val="Tahoma"/>
            <family val="2"/>
          </rPr>
          <t xml:space="preserve">ELIN Total is linked to TEP Tab. </t>
        </r>
      </text>
    </comment>
    <comment ref="Q14" authorId="0" shapeId="0" xr:uid="{1EAD7049-DDD2-41A5-A276-A17C4D7703AB}">
      <text>
        <r>
          <rPr>
            <sz val="9"/>
            <color indexed="81"/>
            <rFont val="Tahoma"/>
            <family val="2"/>
          </rPr>
          <t xml:space="preserve">ELIN Total is linked to TEP Tab. </t>
        </r>
      </text>
    </comment>
    <comment ref="T14" authorId="1" shapeId="0" xr:uid="{E0AF939A-43A6-4911-8AA2-91016B49BF0B}">
      <text>
        <t xml:space="preserve">[Threaded comment]
Your version of Excel allows you to read this threaded comment; however, any edits to it will get removed if the file is opened in a newer version of Excel. Learn more: https://go.microsoft.com/fwlink/?linkid=870924
Comment:
ELIN Total is linked to TEP Tab.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Stephanie E CIV USSOCOM NSW (USA)</author>
  </authors>
  <commentList>
    <comment ref="E13" authorId="0" shapeId="0" xr:uid="{0BB60FF7-97EF-46FE-A130-518BF017266B}">
      <text>
        <r>
          <rPr>
            <sz val="9"/>
            <color indexed="81"/>
            <rFont val="Tahoma"/>
            <family val="2"/>
          </rPr>
          <t xml:space="preserve">This cell is linked to Sample Task Order Price Tab. </t>
        </r>
      </text>
    </comment>
    <comment ref="E20" authorId="0" shapeId="0" xr:uid="{EDA83A3E-EF90-404A-BD51-204B5385527B}">
      <text>
        <r>
          <rPr>
            <sz val="9"/>
            <color indexed="81"/>
            <rFont val="Tahoma"/>
            <family val="2"/>
          </rPr>
          <t xml:space="preserve">This cell is linked to Sample Task Order Price Tab. </t>
        </r>
      </text>
    </comment>
    <comment ref="E27" authorId="0" shapeId="0" xr:uid="{CCB9F63B-28D9-4EC3-9EEE-D6699A83FA9E}">
      <text>
        <r>
          <rPr>
            <sz val="9"/>
            <color indexed="81"/>
            <rFont val="Tahoma"/>
            <family val="2"/>
          </rPr>
          <t xml:space="preserve">This cell is linked to Sample Task Order Price Tab. </t>
        </r>
      </text>
    </comment>
    <comment ref="E34" authorId="0" shapeId="0" xr:uid="{92E71BCE-30BA-44AE-9758-2C71B65001AD}">
      <text>
        <r>
          <rPr>
            <sz val="9"/>
            <color indexed="81"/>
            <rFont val="Tahoma"/>
            <family val="2"/>
          </rPr>
          <t xml:space="preserve">This cell is linked to Sample Task Order Price Tab. </t>
        </r>
      </text>
    </comment>
    <comment ref="E41" authorId="0" shapeId="0" xr:uid="{43EC2186-1FEE-49D4-AB1D-B4C92501CC21}">
      <text>
        <r>
          <rPr>
            <sz val="9"/>
            <color indexed="81"/>
            <rFont val="Tahoma"/>
            <family val="2"/>
          </rPr>
          <t xml:space="preserve">This cell is linked to Sample Task Order Price Tab.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Simpson, Stephanie E CIV USSOCOM NSW (USA)</author>
  </authors>
  <commentList>
    <comment ref="E14" authorId="0" shapeId="0" xr:uid="{B4F7F4F2-4308-4BF1-B14C-C92EC3DE9B6B}">
      <text>
        <r>
          <rPr>
            <sz val="9"/>
            <color indexed="81"/>
            <rFont val="Tahoma"/>
            <family val="2"/>
          </rPr>
          <t xml:space="preserve">ELIN Total is linked to Sample Task Order Tab. </t>
        </r>
      </text>
    </comment>
  </commentList>
</comments>
</file>

<file path=xl/sharedStrings.xml><?xml version="1.0" encoding="utf-8"?>
<sst xmlns="http://schemas.openxmlformats.org/spreadsheetml/2006/main" count="670" uniqueCount="217">
  <si>
    <t>Description</t>
  </si>
  <si>
    <t>Ordering Period One</t>
  </si>
  <si>
    <t>Ordering Period Two</t>
  </si>
  <si>
    <t>Ordering Period Three</t>
  </si>
  <si>
    <t>Ordering Period Four</t>
  </si>
  <si>
    <t>Ordering Period Five</t>
  </si>
  <si>
    <t>**APPLICABLE PRICING IS BASED ON THE DATE OF TASK ORDER ISSUANCE.</t>
  </si>
  <si>
    <t>**QUANTITIES are for evaluation purposes ONLY and will be specified in individual Task Orders**</t>
  </si>
  <si>
    <t>A001</t>
  </si>
  <si>
    <t>A002</t>
  </si>
  <si>
    <t>A003</t>
  </si>
  <si>
    <t>A004</t>
  </si>
  <si>
    <t>B001</t>
  </si>
  <si>
    <t>B002</t>
  </si>
  <si>
    <t>B003</t>
  </si>
  <si>
    <t>B004</t>
  </si>
  <si>
    <t>C001</t>
  </si>
  <si>
    <t>C002</t>
  </si>
  <si>
    <t>C003</t>
  </si>
  <si>
    <t>C004</t>
  </si>
  <si>
    <t>D001</t>
  </si>
  <si>
    <t>D002</t>
  </si>
  <si>
    <t>D003</t>
  </si>
  <si>
    <t>D004</t>
  </si>
  <si>
    <t>E001</t>
  </si>
  <si>
    <t>E002</t>
  </si>
  <si>
    <t>E003</t>
  </si>
  <si>
    <t>E004</t>
  </si>
  <si>
    <t>Ordering Period 1</t>
  </si>
  <si>
    <t>Ordering Period 2</t>
  </si>
  <si>
    <t>Ordering Period 3</t>
  </si>
  <si>
    <t>Ordering Period 4</t>
  </si>
  <si>
    <t>Ordering Period 5</t>
  </si>
  <si>
    <t>CLIN</t>
  </si>
  <si>
    <t>0001</t>
  </si>
  <si>
    <t>Role Player Support- Category I</t>
  </si>
  <si>
    <t>Role Player Support- Category II</t>
  </si>
  <si>
    <t>Role Player Support- Category III</t>
  </si>
  <si>
    <t>Role Player Support- Category IV</t>
  </si>
  <si>
    <t>Role Player Support- Category V</t>
  </si>
  <si>
    <t>Role Player Support- Category VI</t>
  </si>
  <si>
    <t>Role Player Support- Category VII</t>
  </si>
  <si>
    <t>Role Player Support- Category VIII</t>
  </si>
  <si>
    <t>A005</t>
  </si>
  <si>
    <t>A006</t>
  </si>
  <si>
    <t>A007</t>
  </si>
  <si>
    <t>A008</t>
  </si>
  <si>
    <t>A009</t>
  </si>
  <si>
    <t>A010</t>
  </si>
  <si>
    <t>0002</t>
  </si>
  <si>
    <t>Role Players And Support - Niland, California</t>
  </si>
  <si>
    <t>B005</t>
  </si>
  <si>
    <t>B006</t>
  </si>
  <si>
    <t>B007</t>
  </si>
  <si>
    <t>B008</t>
  </si>
  <si>
    <t>B009</t>
  </si>
  <si>
    <t>B010</t>
  </si>
  <si>
    <t>Travel to NIland CA</t>
  </si>
  <si>
    <t>ODCs for Niland CA</t>
  </si>
  <si>
    <t>Role Players And Support - San Clemente Island</t>
  </si>
  <si>
    <t>Travel to San Clemente Island</t>
  </si>
  <si>
    <t>ODCs for San Clemente Island</t>
  </si>
  <si>
    <t>C005</t>
  </si>
  <si>
    <t>C006</t>
  </si>
  <si>
    <t>C007</t>
  </si>
  <si>
    <t>C008</t>
  </si>
  <si>
    <t>C009</t>
  </si>
  <si>
    <t>C010</t>
  </si>
  <si>
    <t>D005</t>
  </si>
  <si>
    <t>D006</t>
  </si>
  <si>
    <t>D007</t>
  </si>
  <si>
    <t>D008</t>
  </si>
  <si>
    <t>D009</t>
  </si>
  <si>
    <t>D010</t>
  </si>
  <si>
    <t>E005</t>
  </si>
  <si>
    <t>E006</t>
  </si>
  <si>
    <t>E007</t>
  </si>
  <si>
    <t>E008</t>
  </si>
  <si>
    <t>E009</t>
  </si>
  <si>
    <t>E010</t>
  </si>
  <si>
    <t>Role Players And Support - Fort Hunter Ligget, CA</t>
  </si>
  <si>
    <t>Travel to Fort Hunter Ligget, CA</t>
  </si>
  <si>
    <t>ODCs for Fort Hunter Ligget, CA</t>
  </si>
  <si>
    <t>Role Players And Support - San Diego, CA</t>
  </si>
  <si>
    <t>Travel to San Diego, CA</t>
  </si>
  <si>
    <t>ODCs for San Diego, CA</t>
  </si>
  <si>
    <t>Role Players And Support - Seal Beach, CA</t>
  </si>
  <si>
    <t>Travel to Seal Beach, CA</t>
  </si>
  <si>
    <t>ODCs for Seal Beach, CA</t>
  </si>
  <si>
    <t>ODC ELIN</t>
  </si>
  <si>
    <t>Gloves</t>
  </si>
  <si>
    <t>Throat Guard</t>
  </si>
  <si>
    <t>Groin Guard</t>
  </si>
  <si>
    <t>Quantity</t>
  </si>
  <si>
    <t>Price</t>
  </si>
  <si>
    <t>Total</t>
  </si>
  <si>
    <t>ELIN TOTAL</t>
  </si>
  <si>
    <t>Hourly Rate for Ordering Period 1</t>
  </si>
  <si>
    <t>Hourly Rate for Ordering Period 2</t>
  </si>
  <si>
    <t>Hourly Rate for Ordering Period 3</t>
  </si>
  <si>
    <t>Hourly Rate for Ordering Period 4</t>
  </si>
  <si>
    <t>Hourly Rate for Ordering Period 5</t>
  </si>
  <si>
    <t xml:space="preserve">TRAVEL ELIN Expense Detail: </t>
  </si>
  <si>
    <t>0003</t>
  </si>
  <si>
    <t>0004</t>
  </si>
  <si>
    <t>0005</t>
  </si>
  <si>
    <t>Air Expense</t>
  </si>
  <si>
    <t>Total Period 2</t>
  </si>
  <si>
    <t>Total Period 1</t>
  </si>
  <si>
    <t>Rental Car</t>
  </si>
  <si>
    <t>MI&amp;E</t>
  </si>
  <si>
    <t>Est Quantity</t>
  </si>
  <si>
    <r>
      <rPr>
        <b/>
        <u/>
        <sz val="12"/>
        <color indexed="12"/>
        <rFont val="Calibri"/>
        <family val="2"/>
      </rPr>
      <t>Instructions to Offerors</t>
    </r>
    <r>
      <rPr>
        <b/>
        <sz val="12"/>
        <color indexed="12"/>
        <rFont val="Calibri"/>
        <family val="2"/>
      </rPr>
      <t>:  Please enter prices in yellow highlighted cells</t>
    </r>
  </si>
  <si>
    <t>Total Period 3</t>
  </si>
  <si>
    <t>Total Period 4</t>
  </si>
  <si>
    <t>Total Period 5</t>
  </si>
  <si>
    <t xml:space="preserve">Travel will be negotiated for each task order on a firm fixed price basis. </t>
  </si>
  <si>
    <t>Other expenses</t>
  </si>
  <si>
    <t>ELIN</t>
  </si>
  <si>
    <t>Days</t>
  </si>
  <si>
    <t>Estimated Training Hours</t>
  </si>
  <si>
    <t>Hotel</t>
  </si>
  <si>
    <t>Rate</t>
  </si>
  <si>
    <t>Travel Explanation</t>
  </si>
  <si>
    <t>Price is linked to ODC sheet</t>
  </si>
  <si>
    <t>Price is linked to Travel sheet</t>
  </si>
  <si>
    <t xml:space="preserve">Prices for ODC items will be the same across locations, therefore, prices only need to reflect the 5 ordering periods. </t>
  </si>
  <si>
    <t xml:space="preserve">The spreadsheet is set up to link the total ODC ELIN price to each ELIN in the TEP Tab. </t>
  </si>
  <si>
    <t xml:space="preserve">Quantities required will be identified in each Task order. The below quantities or only for evaluation of TEP. </t>
  </si>
  <si>
    <t xml:space="preserve">For purposes of evaluation, the TEP will only include travel estimation for Ordering Period 1. </t>
  </si>
  <si>
    <t>Offeror to provide explanation of calculation for equation/rate used in box below titled, 'Travel Explanation'</t>
  </si>
  <si>
    <t>Total Travel Price for A010</t>
  </si>
  <si>
    <t>Total Travel Price for B010</t>
  </si>
  <si>
    <t>Total Price per CLIN to include all ELINs and Ordering periods</t>
  </si>
  <si>
    <t>Total Travel Price for E010</t>
  </si>
  <si>
    <t>Total Travel Price for C010</t>
  </si>
  <si>
    <t>Total Travel Price for D010</t>
  </si>
  <si>
    <t>Seal Beach (5RP X 4 days X 2 evolutions)</t>
  </si>
  <si>
    <t>TOTAL Evaluated Price</t>
  </si>
  <si>
    <t>Total for CLIN 0001</t>
  </si>
  <si>
    <t>Total for CLIN 0002</t>
  </si>
  <si>
    <t>Total for CLIN 0003</t>
  </si>
  <si>
    <t>Total for CLIN 0004</t>
  </si>
  <si>
    <t>Total for CLIN 0005</t>
  </si>
  <si>
    <t>Pyrotechnics Package (6 IED, 6 RPG, 6 IDF, Smoke Effects)</t>
  </si>
  <si>
    <t>Bump Helmet</t>
  </si>
  <si>
    <t>** Rates should be fully burdened to include profit. Overtime rate will be 1.5x regular rate, there is no ELIN for OT rate</t>
  </si>
  <si>
    <t>A011</t>
  </si>
  <si>
    <t>Role Player Support- Category IX</t>
  </si>
  <si>
    <t>B011</t>
  </si>
  <si>
    <t>C011</t>
  </si>
  <si>
    <t>E011</t>
  </si>
  <si>
    <t>D011</t>
  </si>
  <si>
    <t>Moulage Supplies (package to provide makeup for 1 person)</t>
  </si>
  <si>
    <t xml:space="preserve">** ELINs for Travel and ODCs use the additional tabs to calculate price. Spreadsheet is linked to carry the value into this TEP sheet. Prices will be negotiated for travel on each task order as a FFP ELIN. </t>
  </si>
  <si>
    <t>TBN using Travel Tab for estimate</t>
  </si>
  <si>
    <t>Use ODC tab for calcluation</t>
  </si>
  <si>
    <t>A012</t>
  </si>
  <si>
    <t>Role Player Support - Category X</t>
  </si>
  <si>
    <t xml:space="preserve">TBN  </t>
  </si>
  <si>
    <t>B012</t>
  </si>
  <si>
    <t>C012</t>
  </si>
  <si>
    <t>D012</t>
  </si>
  <si>
    <t>E012</t>
  </si>
  <si>
    <t>Hourly Rate for 52.217-8</t>
  </si>
  <si>
    <t>Total Period 52.217-8</t>
  </si>
  <si>
    <t>October 2026 - October 2027</t>
  </si>
  <si>
    <t>October 2026 - October 2028</t>
  </si>
  <si>
    <t>October 2026 - October 2029</t>
  </si>
  <si>
    <t>October 2026 - October 2030</t>
  </si>
  <si>
    <t>October 2026 - October 2031</t>
  </si>
  <si>
    <t>52.217-8</t>
  </si>
  <si>
    <t xml:space="preserve">** Complete Labor Category Rate tab </t>
  </si>
  <si>
    <t>TBN</t>
  </si>
  <si>
    <t>FAR 52.217-8</t>
  </si>
  <si>
    <t>Estimated Hours for Scheduled Training per PWS. Estimates equal number of Role Players x number of days x number of evolutions per year x number of hours (8) per day</t>
  </si>
  <si>
    <t>Niland Role Players (10 RP x 5 Days x 6 Evolutions)</t>
  </si>
  <si>
    <t>SCI Role Players (10 RP x 16 Days x 6 Evolutions)</t>
  </si>
  <si>
    <t>SD Role Players (5 RP x 4 Days x 6 evolutions)</t>
  </si>
  <si>
    <t>Fort Hunter Ligget (8 RP X 6 Days X 6 Evolutions)</t>
  </si>
  <si>
    <t>Hourly Rate for Sample Task Order</t>
  </si>
  <si>
    <t>Sample Task Order Training Hours</t>
  </si>
  <si>
    <t>Sample Task Order</t>
  </si>
  <si>
    <t>Base</t>
  </si>
  <si>
    <t>Nov 9-13, 2026</t>
  </si>
  <si>
    <t>Option 1</t>
  </si>
  <si>
    <t>Option 2</t>
  </si>
  <si>
    <t>Option 3</t>
  </si>
  <si>
    <t>Option 4</t>
  </si>
  <si>
    <t>Jan 18-22 2027</t>
  </si>
  <si>
    <t>May 10-14 2027</t>
  </si>
  <si>
    <t>June 14-18 2027</t>
  </si>
  <si>
    <t>July 26-30 2027</t>
  </si>
  <si>
    <t>Base Travel to Niland CA</t>
  </si>
  <si>
    <t>Total Travel Price for Sample Task Order Base</t>
  </si>
  <si>
    <t>Option 1 Travel to Niland CA</t>
  </si>
  <si>
    <t>Option 2 Travel to Niland CA</t>
  </si>
  <si>
    <t>Option 3 Travel to Niland CA</t>
  </si>
  <si>
    <t xml:space="preserve">The spreadsheet is set up to link the total ODC ELIN price to each ELIN in the Sample Task Order Price Tab. </t>
  </si>
  <si>
    <t>Option 4 Travel to Niland CA</t>
  </si>
  <si>
    <t>Total Travel Price for Sample Task Order Option 1</t>
  </si>
  <si>
    <t>Total Travel Price for Sample Task Order Option 2</t>
  </si>
  <si>
    <t>Total Travel Price for Sample Task Order Option 3</t>
  </si>
  <si>
    <t>Total Travel Price for Sample Task Order Option 4</t>
  </si>
  <si>
    <t xml:space="preserve">Number of Role players and number of days are only for calculation of Sample Task Order Price. </t>
  </si>
  <si>
    <t>Price is linked to Sample TO Travel sheet</t>
  </si>
  <si>
    <t>Price is linked to Sample TO ODCs sheet</t>
  </si>
  <si>
    <t>Total Sample Task Order Price</t>
  </si>
  <si>
    <t>Total for CLIN 1003</t>
  </si>
  <si>
    <t>Total for CLIN 1004</t>
  </si>
  <si>
    <t>Total for CLIN 1002</t>
  </si>
  <si>
    <t>Total for CLIN 1001</t>
  </si>
  <si>
    <t>Instructions to Offerors:  Please enter prices in yellow highlighted cells</t>
  </si>
  <si>
    <t xml:space="preserve">** ELINs for Travel and ODCs use the additional tabs to calculate price. Spreadsheet is linked to carry the value into this Sample Task Order Price sheet. Prices will be negotiated for travel on each task order as a FFP ELIN. </t>
  </si>
  <si>
    <t>Travel to Seal Beach CA,</t>
  </si>
  <si>
    <t>Travel to San Diego CA</t>
  </si>
  <si>
    <t>Travel to Niland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</si>
</sst>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1"/>
      <color theme="1"/>
      <name val="Calibri"/>
      <family val="2"/>
      <scheme val="minor"/>
    </font>
    <font>
      <b/>
      <sz val="12"/>
      <color rgb="FF0000FF"/>
      <name val="Calibri"/>
      <family val="2"/>
      <scheme val="minor"/>
    </font>
    <font>
      <b/>
      <u/>
      <sz val="12"/>
      <color indexed="12"/>
      <name val="Calibri"/>
      <family val="2"/>
    </font>
    <font>
      <b/>
      <sz val="12"/>
      <color indexed="12"/>
      <name val="Calibri"/>
      <family val="2"/>
    </font>
    <font>
      <sz val="11"/>
      <name val="Calibri"/>
      <family val="2"/>
    </font>
    <font>
      <sz val="10"/>
      <name val="Calibri"/>
      <family val="2"/>
    </font>
    <font>
      <sz val="10"/>
      <name val="Arial"/>
      <family val="2"/>
    </font>
    <font>
      <sz val="11"/>
      <color rgb="FFFF0000"/>
      <name val="Calibri"/>
      <family val="2"/>
      <scheme val="minor"/>
    </font>
    <font>
      <b/>
      <sz val="11"/>
      <color theme="1"/>
      <name val="Calibri"/>
      <family val="2"/>
      <scheme val="minor"/>
    </font>
    <font>
      <b/>
      <sz val="10"/>
      <name val="Calibri"/>
      <family val="2"/>
    </font>
    <font>
      <b/>
      <sz val="10"/>
      <name val="Calibri"/>
      <family val="2"/>
      <scheme val="minor"/>
    </font>
    <font>
      <sz val="8"/>
      <color theme="1"/>
      <name val="Calibri"/>
      <family val="2"/>
      <scheme val="minor"/>
    </font>
    <font>
      <sz val="9"/>
      <color indexed="81"/>
      <name val="Tahoma"/>
      <family val="2"/>
    </font>
    <font>
      <b/>
      <sz val="10"/>
      <name val="Arial"/>
      <family val="2"/>
    </font>
    <font>
      <b/>
      <sz val="14"/>
      <color theme="1"/>
      <name val="Calibri"/>
      <family val="2"/>
      <scheme val="minor"/>
    </font>
    <font>
      <sz val="10"/>
      <color rgb="FFFF0000"/>
      <name val="Calibri"/>
      <family val="2"/>
      <scheme val="minor"/>
    </font>
    <font>
      <sz val="8"/>
      <name val="Calibri"/>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63A4F7"/>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3">
    <xf numFmtId="0" fontId="0" fillId="0" borderId="0" xfId="0"/>
    <xf numFmtId="0" fontId="5" fillId="0" borderId="0" xfId="0" applyFont="1" applyAlignment="1">
      <alignment horizontal="left" vertical="center" wrapText="1"/>
    </xf>
    <xf numFmtId="0" fontId="5" fillId="0" borderId="0" xfId="0" applyFont="1" applyAlignment="1">
      <alignment horizontal="left" vertical="top" wrapText="1"/>
    </xf>
    <xf numFmtId="0" fontId="6" fillId="0" borderId="0" xfId="0" applyFont="1" applyAlignment="1">
      <alignment vertical="center" wrapText="1"/>
    </xf>
    <xf numFmtId="44" fontId="0" fillId="0" borderId="0" xfId="0" applyNumberFormat="1"/>
    <xf numFmtId="0" fontId="2" fillId="0" borderId="1" xfId="0" applyFont="1" applyBorder="1" applyAlignment="1">
      <alignment horizontal="center" vertical="center"/>
    </xf>
    <xf numFmtId="0" fontId="6" fillId="0" borderId="0" xfId="0" applyFont="1" applyAlignment="1">
      <alignment horizontal="left" vertical="top" wrapText="1"/>
    </xf>
    <xf numFmtId="0" fontId="2" fillId="0" borderId="0" xfId="0" applyFont="1" applyAlignment="1">
      <alignment horizontal="center" vertical="center"/>
    </xf>
    <xf numFmtId="49" fontId="0" fillId="0" borderId="0" xfId="0" applyNumberFormat="1"/>
    <xf numFmtId="49" fontId="0" fillId="2" borderId="0" xfId="0" applyNumberFormat="1" applyFill="1"/>
    <xf numFmtId="0" fontId="6" fillId="2" borderId="0" xfId="0" applyFont="1" applyFill="1" applyAlignment="1">
      <alignment vertical="center" wrapText="1"/>
    </xf>
    <xf numFmtId="0" fontId="0" fillId="2" borderId="0" xfId="0" applyFill="1"/>
    <xf numFmtId="0" fontId="0" fillId="0" borderId="2" xfId="0" applyBorder="1"/>
    <xf numFmtId="0" fontId="0" fillId="4" borderId="2" xfId="0" applyFill="1" applyBorder="1"/>
    <xf numFmtId="0" fontId="0" fillId="5" borderId="2" xfId="0" applyFill="1" applyBorder="1"/>
    <xf numFmtId="0" fontId="0" fillId="6" borderId="2" xfId="0" applyFill="1" applyBorder="1"/>
    <xf numFmtId="0" fontId="0" fillId="7" borderId="2" xfId="0" applyFill="1" applyBorder="1"/>
    <xf numFmtId="0" fontId="0" fillId="8" borderId="2" xfId="0" applyFill="1" applyBorder="1"/>
    <xf numFmtId="44" fontId="0" fillId="4" borderId="2" xfId="1" applyFont="1" applyFill="1" applyBorder="1"/>
    <xf numFmtId="44" fontId="0" fillId="5" borderId="2" xfId="1" applyFont="1" applyFill="1" applyBorder="1"/>
    <xf numFmtId="44" fontId="0" fillId="6" borderId="2" xfId="1" applyFont="1" applyFill="1" applyBorder="1"/>
    <xf numFmtId="44" fontId="0" fillId="7" borderId="2" xfId="1" applyFont="1" applyFill="1" applyBorder="1"/>
    <xf numFmtId="44" fontId="0" fillId="8" borderId="2" xfId="1" applyFont="1" applyFill="1" applyBorder="1"/>
    <xf numFmtId="44" fontId="0" fillId="4" borderId="2" xfId="0" applyNumberFormat="1" applyFill="1" applyBorder="1"/>
    <xf numFmtId="44" fontId="0" fillId="5" borderId="2" xfId="0" applyNumberFormat="1" applyFill="1" applyBorder="1"/>
    <xf numFmtId="44" fontId="0" fillId="6" borderId="2" xfId="0" applyNumberFormat="1" applyFill="1" applyBorder="1"/>
    <xf numFmtId="44" fontId="0" fillId="7" borderId="2" xfId="0" applyNumberFormat="1" applyFill="1" applyBorder="1"/>
    <xf numFmtId="44" fontId="0" fillId="8" borderId="2" xfId="0" applyNumberFormat="1" applyFill="1" applyBorder="1"/>
    <xf numFmtId="0" fontId="0" fillId="3" borderId="2" xfId="0" applyFill="1" applyBorder="1"/>
    <xf numFmtId="0" fontId="0" fillId="2" borderId="2" xfId="0" applyFill="1" applyBorder="1"/>
    <xf numFmtId="49" fontId="0" fillId="2" borderId="2" xfId="0" applyNumberFormat="1" applyFill="1" applyBorder="1"/>
    <xf numFmtId="0" fontId="6" fillId="2" borderId="2" xfId="0" applyFont="1" applyFill="1" applyBorder="1" applyAlignment="1">
      <alignment vertical="center" wrapText="1"/>
    </xf>
    <xf numFmtId="49" fontId="0" fillId="0" borderId="2" xfId="0" applyNumberFormat="1" applyBorder="1"/>
    <xf numFmtId="0" fontId="6" fillId="0" borderId="2" xfId="0" applyFont="1" applyBorder="1" applyAlignment="1">
      <alignment vertical="center" wrapText="1"/>
    </xf>
    <xf numFmtId="0" fontId="6" fillId="0" borderId="9" xfId="0" applyFont="1" applyBorder="1" applyAlignment="1">
      <alignment vertical="center" wrapText="1"/>
    </xf>
    <xf numFmtId="44" fontId="0" fillId="0" borderId="2" xfId="1" applyFont="1" applyFill="1" applyBorder="1"/>
    <xf numFmtId="44" fontId="0" fillId="3" borderId="2" xfId="1" applyFont="1" applyFill="1" applyBorder="1"/>
    <xf numFmtId="44" fontId="0" fillId="0" borderId="0" xfId="1" applyFont="1"/>
    <xf numFmtId="0" fontId="8" fillId="0" borderId="0" xfId="0" applyFont="1"/>
    <xf numFmtId="0" fontId="11" fillId="0" borderId="1" xfId="0" applyFont="1" applyBorder="1" applyAlignment="1">
      <alignment horizontal="left" vertical="center"/>
    </xf>
    <xf numFmtId="44" fontId="6" fillId="0" borderId="2" xfId="1" applyFont="1" applyFill="1" applyBorder="1" applyAlignment="1">
      <alignment vertical="center" wrapText="1"/>
    </xf>
    <xf numFmtId="0" fontId="6" fillId="0" borderId="3" xfId="0" applyFont="1" applyBorder="1" applyAlignment="1">
      <alignment horizontal="right" vertical="center" wrapText="1"/>
    </xf>
    <xf numFmtId="0" fontId="10" fillId="0" borderId="2" xfId="0" applyFont="1" applyBorder="1" applyAlignment="1">
      <alignment vertical="center" wrapText="1"/>
    </xf>
    <xf numFmtId="0" fontId="14" fillId="0" borderId="0" xfId="0" applyFont="1" applyAlignment="1">
      <alignment wrapText="1"/>
    </xf>
    <xf numFmtId="0" fontId="6" fillId="3" borderId="2" xfId="0" applyFont="1" applyFill="1" applyBorder="1" applyAlignment="1">
      <alignment vertical="center" wrapText="1"/>
    </xf>
    <xf numFmtId="0" fontId="0" fillId="0" borderId="5" xfId="0" applyBorder="1"/>
    <xf numFmtId="0" fontId="0" fillId="0" borderId="11" xfId="0" applyBorder="1"/>
    <xf numFmtId="0" fontId="7" fillId="0" borderId="4" xfId="0" applyFont="1" applyBorder="1"/>
    <xf numFmtId="0" fontId="0" fillId="0" borderId="12" xfId="0" applyBorder="1"/>
    <xf numFmtId="0" fontId="0" fillId="0" borderId="4" xfId="0" applyBorder="1"/>
    <xf numFmtId="0" fontId="7" fillId="0" borderId="6" xfId="0" applyFont="1" applyBorder="1"/>
    <xf numFmtId="0" fontId="0" fillId="0" borderId="1" xfId="0" applyBorder="1"/>
    <xf numFmtId="0" fontId="0" fillId="0" borderId="13" xfId="0" applyBorder="1"/>
    <xf numFmtId="0" fontId="15" fillId="0" borderId="0" xfId="0" applyFont="1"/>
    <xf numFmtId="0" fontId="9" fillId="0" borderId="0" xfId="0" applyFont="1"/>
    <xf numFmtId="44" fontId="9" fillId="0" borderId="0" xfId="0" applyNumberFormat="1" applyFont="1"/>
    <xf numFmtId="0" fontId="9" fillId="0" borderId="2" xfId="0" applyFont="1" applyBorder="1"/>
    <xf numFmtId="0" fontId="10" fillId="0" borderId="15" xfId="0" applyFont="1" applyBorder="1" applyAlignment="1">
      <alignment vertical="center" wrapText="1"/>
    </xf>
    <xf numFmtId="0" fontId="9" fillId="0" borderId="15" xfId="0" applyFont="1" applyBorder="1"/>
    <xf numFmtId="44" fontId="9" fillId="0" borderId="15" xfId="1" applyFont="1" applyBorder="1"/>
    <xf numFmtId="44" fontId="9" fillId="0" borderId="15" xfId="0" applyNumberFormat="1" applyFont="1" applyBorder="1"/>
    <xf numFmtId="0" fontId="6" fillId="0" borderId="14" xfId="0" applyFont="1" applyBorder="1" applyAlignment="1">
      <alignment vertical="center" wrapText="1"/>
    </xf>
    <xf numFmtId="44" fontId="0" fillId="0" borderId="14" xfId="1" applyFont="1" applyFill="1" applyBorder="1"/>
    <xf numFmtId="0" fontId="0" fillId="2" borderId="14" xfId="0" applyFill="1" applyBorder="1"/>
    <xf numFmtId="44" fontId="0" fillId="0" borderId="14" xfId="0" applyNumberFormat="1" applyBorder="1"/>
    <xf numFmtId="0" fontId="16" fillId="0" borderId="0" xfId="0" applyFont="1"/>
    <xf numFmtId="0" fontId="0" fillId="0" borderId="2" xfId="0" applyBorder="1" applyAlignment="1">
      <alignment wrapText="1"/>
    </xf>
    <xf numFmtId="0" fontId="7" fillId="0" borderId="0" xfId="0" applyFont="1"/>
    <xf numFmtId="0" fontId="0" fillId="0" borderId="0" xfId="0" applyAlignment="1">
      <alignment horizontal="center"/>
    </xf>
    <xf numFmtId="0" fontId="0" fillId="0" borderId="0" xfId="0" applyAlignment="1">
      <alignment horizontal="center" wrapText="1"/>
    </xf>
    <xf numFmtId="0" fontId="5" fillId="0" borderId="14" xfId="0" applyFont="1" applyBorder="1" applyAlignment="1">
      <alignment vertical="center" wrapText="1"/>
    </xf>
    <xf numFmtId="44" fontId="0" fillId="3" borderId="8" xfId="1" applyFont="1" applyFill="1" applyBorder="1"/>
    <xf numFmtId="0" fontId="9" fillId="0" borderId="0" xfId="0" applyFont="1" applyAlignment="1">
      <alignment horizontal="center" wrapText="1"/>
    </xf>
    <xf numFmtId="0" fontId="0" fillId="9" borderId="2" xfId="0" applyFill="1" applyBorder="1"/>
    <xf numFmtId="44" fontId="0" fillId="9" borderId="2" xfId="0" applyNumberFormat="1" applyFill="1" applyBorder="1"/>
    <xf numFmtId="44" fontId="0" fillId="9" borderId="2" xfId="1" applyFont="1" applyFill="1" applyBorder="1"/>
    <xf numFmtId="44" fontId="0" fillId="3" borderId="2" xfId="0" applyNumberFormat="1" applyFill="1" applyBorder="1"/>
    <xf numFmtId="0" fontId="12" fillId="0" borderId="3" xfId="0" applyFont="1" applyBorder="1" applyAlignment="1">
      <alignment horizontal="center"/>
    </xf>
    <xf numFmtId="0" fontId="12" fillId="0" borderId="8" xfId="0" applyFont="1" applyBorder="1" applyAlignment="1">
      <alignment horizontal="center"/>
    </xf>
    <xf numFmtId="0" fontId="0" fillId="0" borderId="6" xfId="0" applyBorder="1" applyAlignment="1">
      <alignment horizontal="center" wrapText="1"/>
    </xf>
    <xf numFmtId="0" fontId="0" fillId="0" borderId="1" xfId="0" applyBorder="1" applyAlignment="1">
      <alignment horizontal="center" wrapText="1"/>
    </xf>
    <xf numFmtId="0" fontId="12" fillId="0" borderId="16" xfId="0" applyFont="1" applyBorder="1" applyAlignment="1">
      <alignment horizontal="center"/>
    </xf>
    <xf numFmtId="0" fontId="12" fillId="0" borderId="17" xfId="0" applyFont="1" applyBorder="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10" fillId="0" borderId="5" xfId="0" applyFont="1" applyBorder="1" applyAlignment="1">
      <alignment horizontal="left" vertical="top" wrapText="1"/>
    </xf>
    <xf numFmtId="0" fontId="10" fillId="0" borderId="0" xfId="0" applyFont="1" applyAlignment="1">
      <alignment horizontal="left" vertical="top" wrapText="1"/>
    </xf>
    <xf numFmtId="0" fontId="0" fillId="0" borderId="10"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9" borderId="3" xfId="0" applyFill="1" applyBorder="1" applyAlignment="1">
      <alignment horizontal="center"/>
    </xf>
    <xf numFmtId="0" fontId="0" fillId="9" borderId="7" xfId="0" applyFill="1" applyBorder="1" applyAlignment="1">
      <alignment horizontal="center"/>
    </xf>
    <xf numFmtId="0" fontId="0" fillId="9" borderId="8" xfId="0" applyFill="1" applyBorder="1" applyAlignment="1">
      <alignment horizontal="center"/>
    </xf>
    <xf numFmtId="0" fontId="0" fillId="4" borderId="3"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5" borderId="3"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6" borderId="3" xfId="0" applyFill="1" applyBorder="1" applyAlignment="1">
      <alignment horizontal="center"/>
    </xf>
    <xf numFmtId="0" fontId="0" fillId="6" borderId="7" xfId="0" applyFill="1" applyBorder="1" applyAlignment="1">
      <alignment horizontal="center"/>
    </xf>
    <xf numFmtId="0" fontId="0" fillId="6" borderId="8" xfId="0" applyFill="1" applyBorder="1" applyAlignment="1">
      <alignment horizontal="center"/>
    </xf>
    <xf numFmtId="0" fontId="0" fillId="7" borderId="3"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8" borderId="3"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6" fillId="0" borderId="2" xfId="0" applyFont="1" applyFill="1" applyBorder="1" applyAlignment="1">
      <alignment vertical="center" wrapText="1"/>
    </xf>
    <xf numFmtId="0" fontId="6" fillId="0" borderId="3" xfId="0" applyFont="1" applyFill="1" applyBorder="1" applyAlignment="1">
      <alignment horizontal="right" vertical="center" wrapText="1"/>
    </xf>
    <xf numFmtId="0" fontId="0" fillId="0" borderId="0" xfId="0" applyBorder="1" applyAlignment="1"/>
    <xf numFmtId="0" fontId="0" fillId="0" borderId="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0" fillId="0" borderId="1" xfId="0" applyBorder="1" applyAlignment="1">
      <alignment horizontal="center"/>
    </xf>
    <xf numFmtId="0" fontId="0" fillId="0" borderId="13" xfId="0" applyBorder="1" applyAlignment="1">
      <alignment horizontal="center"/>
    </xf>
    <xf numFmtId="0" fontId="10" fillId="0" borderId="0" xfId="0" applyFont="1" applyBorder="1" applyAlignment="1">
      <alignment horizontal="center" vertical="top" wrapText="1"/>
    </xf>
    <xf numFmtId="0" fontId="0" fillId="3" borderId="0" xfId="0" applyFill="1"/>
    <xf numFmtId="44" fontId="0" fillId="0" borderId="2" xfId="0" applyNumberFormat="1" applyFill="1" applyBorder="1"/>
    <xf numFmtId="0" fontId="10" fillId="0" borderId="0" xfId="0" applyFont="1" applyAlignment="1">
      <alignment horizontal="center" vertical="top" wrapText="1"/>
    </xf>
    <xf numFmtId="0" fontId="6" fillId="0" borderId="9" xfId="0" applyFont="1" applyFill="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onigro, Emily J CIV USSOCOM NSW (USA)" id="{D9DC7D39-D3E6-4270-B59F-37A94E3FFEAF}" userId="S::emily.lonigro@socom.mil::69c9978c-d65c-4672-b7b3-cd792e2d482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14" dT="2026-09-03T19:10:55.62" personId="{D9DC7D39-D3E6-4270-B59F-37A94E3FFEAF}" id="{E0AF939A-43A6-4911-8AA2-91016B49BF0B}">
    <text xml:space="preserve">
ELIN Total is linked to TEP Tab. </text>
  </threadedComment>
</ThreadedComments>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00" row="2">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1240793-38EB-41BC-B4FC-62343E3CAB51}">
  <we:reference id="WA104382023" version="3.0.2.0" store="Omex" storeType="OMEX"/>
  <we:alternateReferences>
    <we:reference id="WA104382023" version="3.0.2.0" store="WA104382023" storeType="OMEX"/>
  </we:alternateReferences>
  <we:properties>
    <we:property name="flows" value="{&quot;990a0d4a-cfea-48db-b513-41164e1a44c9&quot;:{&quot;id&quot;:&quot;990a0d4a-cfea-48db-b513-41164e1a44c9&quot;,&quot;type&quot;:&quot;pull&quot;,&quot;name&quot;:&quot;Pull Data&quot;,&quot;options&quot;:{&quot;flowsteps&quot;:[{&quot;id&quot;:&quot;c4244e47-5c91-4e81-8f26-964827866a21&quot;}]},&quot;version&quot;:&quot;1&quot;},&quot;ac601787-f3ff-4ef3-ad4a-a2c2742acaef&quot;:{&quot;id&quot;:&quot;ac601787-f3ff-4ef3-ad4a-a2c2742acaef&quot;,&quot;type&quot;:&quot;push&quot;,&quot;name&quot;:&quot;Push Data&quot;,&quot;options&quot;:{&quot;flowsteps&quot;:[]},&quot;version&quot;:&quot;1&quot;}}"/>
    <we:property name="flowsteps" value="{&quot;c4244e47-5c91-4e81-8f26-964827866a21&quot;:{&quot;id&quot;:&quot;c4244e47-5c91-4e81-8f26-964827866a21&quot;,&quot;name&quot;:&quot;From Objects and Fields from Account&quot;,&quot;type&quot;:&quot;soql&quot;,&quot;version&quot;:&quot;3&quot;,&quot;category&quot;:&quot;pull&quot;,&quot;options&quot;:{&quot;lastUpdateTimestampCellAddress&quot;:{&quot;worksheetId&quot;:&quot;{AFFAA037-9A2F-49AE-9DAC-F65571105A39}&quot;,&quot;address&quot;:&quot;AA1&quot;},&quot;lastUpdateTimestampCell&quot;:&quot;&quot;,&quot;errorReaction&quot;:&quot;ask-user&quot;,&quot;recalculateFormulas&quot;:false,&quot;useDropdownsForPicklists&quot;:true,&quot;createDataTable&quot;:true,&quot;pullMode&quot;:&quot;overwrite&quot;,&quot;createDateTimeColumn&quot;:true,&quot;query&quot;:&quot;SELECT Preferred_Name__pc, FirstName, LastName, PersonEmail, PersonMobilePhone, PersonOtherPhone, PersonGenderIdentity, Paycor_ID__pc, NTR__pc, NTR_Date__pc FROM Account WHERE RecordType.Name LIKE '%Person%' ORDER BY Preferred_Name__pc ASC&quot;,&quot;object&quot;:{&quot;name&quot;:&quot;Account&quot;},&quot;fields&quot;:[{&quot;name&quot;:&quot;Preferred_Name__pc&quot;},{&quot;name&quot;:&quot;FirstName&quot;},{&quot;name&quot;:&quot;LastName&quot;},{&quot;name&quot;:&quot;PersonEmail&quot;},{&quot;name&quot;:&quot;PersonMobilePhone&quot;},{&quot;name&quot;:&quot;PersonOtherPhone&quot;},{&quot;name&quot;:&quot;PersonGenderIdentity&quot;},{&quot;name&quot;:&quot;Paycor_ID__pc&quot;},{&quot;name&quot;:&quot;NTR__pc&quot;},{&quot;name&quot;:&quot;NTR_Date__pc&quot;}],&quot;filters&quot;:[{&quot;join&quot;:&quot;and&quot;,&quot;operator&quot;:&quot;contains&quot;,&quot;value&quot;:&quot;Person&quot;,&quot;isSubstitution&quot;:false,&quot;name&quot;:&quot;RecordType.Name&quot;,&quot;fieldId&quot;:&quot;10.1&quot;}],&quot;queryAll&quot;:false,&quot;showLabels&quot;:true},&quot;worksheetId&quot;:&quot;{AFFAA037-9A2F-49AE-9DAC-F65571105A39}&quot;,&quot;target&quot;:&quot;A1&quot;}}"/>
    <we:property name="sf-metadata" value="{&quot;jomalley@opsalliance.com&quot;:{&quot;picklists&quot;:{&quot;worksheetName&quot;:&quot;SalesforcePicklists&quot;,&quot;records&quot;:[{&quot;picklistName&quot;:&quot;PersonGenderIdentity&quot;,&quot;objectName&quot;:&quot;Account&quot;}],&quot;version&quot;:1}},&quot;abrandel@opsalliance.com&quot;:{&quot;picklists&quot;:{&quot;worksheetName&quot;:&quot;SalesforcePicklists&quot;,&quot;records&quot;:[{&quot;picklistName&quot;:&quot;PersonGenderIdentity&quot;,&quot;objectName&quot;:&quot;Account&quot;}],&quot;version&quot;:1}}}"/>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_xldudf_XAPPEX_RUNQUERY</we:customFunctionIds>
        <we:customFunctionIds>_xldudf_XAPPEX_ASFC</we:customFunctionIds>
      </we:customFunctionIdList>
    </a:ext>
    <a:ext xmlns:a="http://schemas.openxmlformats.org/drawingml/2006/main" uri="{0858819E-0033-43BF-8937-05EC82904868}">
      <we:backgroundApp state="0" runtimeId="Xappex.Taskpane.Url"/>
    </a:ext>
  </we:extLst>
</we:webextension>
</file>

<file path=xl/webextensions/webextension2.xml><?xml version="1.0" encoding="utf-8"?>
<we:webextension xmlns:we="http://schemas.microsoft.com/office/webextensions/webextension/2010/11" id="{1D600573-10C7-48F0-8F0A-D55E167B389C}">
  <we:reference id="WA104379190" version="2.0.0.0" store="en-us" storeType="omex"/>
  <we:alternateReferences>
    <we:reference id="WA104379190" version="2.0.0.0"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44E3F-51CF-4346-95AE-39407D3429EC}">
  <dimension ref="A3:N77"/>
  <sheetViews>
    <sheetView workbookViewId="0">
      <pane xSplit="1" ySplit="3" topLeftCell="B4" activePane="bottomRight" state="frozen"/>
      <selection pane="topRight" activeCell="B1" sqref="B1"/>
      <selection pane="bottomLeft" activeCell="A4" sqref="A4"/>
      <selection pane="bottomRight" activeCell="C21" sqref="C21"/>
    </sheetView>
  </sheetViews>
  <sheetFormatPr defaultColWidth="24" defaultRowHeight="15" x14ac:dyDescent="0.25"/>
  <cols>
    <col min="2" max="2" width="28.140625" customWidth="1"/>
    <col min="3" max="3" width="23" bestFit="1" customWidth="1"/>
  </cols>
  <sheetData>
    <row r="3" spans="1:8" ht="30" x14ac:dyDescent="0.25">
      <c r="A3" s="1" t="s">
        <v>33</v>
      </c>
      <c r="B3" s="3" t="s">
        <v>0</v>
      </c>
      <c r="C3" s="69" t="s">
        <v>97</v>
      </c>
      <c r="D3" s="69" t="s">
        <v>98</v>
      </c>
      <c r="E3" s="69" t="s">
        <v>99</v>
      </c>
      <c r="F3" s="69" t="s">
        <v>100</v>
      </c>
      <c r="G3" s="69" t="s">
        <v>101</v>
      </c>
      <c r="H3" s="69" t="s">
        <v>174</v>
      </c>
    </row>
    <row r="4" spans="1:8" ht="25.5" x14ac:dyDescent="0.25">
      <c r="A4" s="30" t="s">
        <v>34</v>
      </c>
      <c r="B4" s="31" t="s">
        <v>50</v>
      </c>
      <c r="C4" s="9"/>
      <c r="D4" s="10"/>
      <c r="E4" s="9"/>
      <c r="F4" s="10"/>
      <c r="G4" s="9"/>
      <c r="H4" s="9"/>
    </row>
    <row r="5" spans="1:8" x14ac:dyDescent="0.25">
      <c r="A5" s="32" t="s">
        <v>8</v>
      </c>
      <c r="B5" s="33" t="s">
        <v>35</v>
      </c>
      <c r="C5" s="36"/>
      <c r="D5" s="36"/>
      <c r="E5" s="36"/>
      <c r="F5" s="36"/>
      <c r="G5" s="36"/>
      <c r="H5" s="36"/>
    </row>
    <row r="6" spans="1:8" x14ac:dyDescent="0.25">
      <c r="A6" s="32" t="s">
        <v>9</v>
      </c>
      <c r="B6" s="33" t="s">
        <v>36</v>
      </c>
      <c r="C6" s="36"/>
      <c r="D6" s="36"/>
      <c r="E6" s="36"/>
      <c r="F6" s="36"/>
      <c r="G6" s="36"/>
      <c r="H6" s="36"/>
    </row>
    <row r="7" spans="1:8" x14ac:dyDescent="0.25">
      <c r="A7" s="32" t="s">
        <v>10</v>
      </c>
      <c r="B7" s="33" t="s">
        <v>37</v>
      </c>
      <c r="C7" s="36"/>
      <c r="D7" s="36"/>
      <c r="E7" s="36"/>
      <c r="F7" s="36"/>
      <c r="G7" s="36"/>
      <c r="H7" s="36"/>
    </row>
    <row r="8" spans="1:8" x14ac:dyDescent="0.25">
      <c r="A8" s="32" t="s">
        <v>11</v>
      </c>
      <c r="B8" s="33" t="s">
        <v>38</v>
      </c>
      <c r="C8" s="36"/>
      <c r="D8" s="36"/>
      <c r="E8" s="36"/>
      <c r="F8" s="36"/>
      <c r="G8" s="36"/>
      <c r="H8" s="36"/>
    </row>
    <row r="9" spans="1:8" x14ac:dyDescent="0.25">
      <c r="A9" s="32" t="s">
        <v>43</v>
      </c>
      <c r="B9" s="33" t="s">
        <v>39</v>
      </c>
      <c r="C9" s="36"/>
      <c r="D9" s="36"/>
      <c r="E9" s="36"/>
      <c r="F9" s="36"/>
      <c r="G9" s="36"/>
      <c r="H9" s="36"/>
    </row>
    <row r="10" spans="1:8" x14ac:dyDescent="0.25">
      <c r="A10" s="32" t="s">
        <v>44</v>
      </c>
      <c r="B10" s="33" t="s">
        <v>40</v>
      </c>
      <c r="C10" s="36"/>
      <c r="D10" s="36"/>
      <c r="E10" s="36"/>
      <c r="F10" s="36"/>
      <c r="G10" s="36"/>
      <c r="H10" s="36"/>
    </row>
    <row r="11" spans="1:8" x14ac:dyDescent="0.25">
      <c r="A11" s="32" t="s">
        <v>45</v>
      </c>
      <c r="B11" s="33" t="s">
        <v>41</v>
      </c>
      <c r="C11" s="36"/>
      <c r="D11" s="36"/>
      <c r="E11" s="36"/>
      <c r="F11" s="36"/>
      <c r="G11" s="36"/>
      <c r="H11" s="36"/>
    </row>
    <row r="12" spans="1:8" x14ac:dyDescent="0.25">
      <c r="A12" s="32" t="s">
        <v>46</v>
      </c>
      <c r="B12" s="33" t="s">
        <v>42</v>
      </c>
      <c r="C12" s="36"/>
      <c r="D12" s="36"/>
      <c r="E12" s="36"/>
      <c r="F12" s="36"/>
      <c r="G12" s="36"/>
      <c r="H12" s="36"/>
    </row>
    <row r="13" spans="1:8" x14ac:dyDescent="0.25">
      <c r="A13" s="32" t="s">
        <v>47</v>
      </c>
      <c r="B13" s="33" t="s">
        <v>148</v>
      </c>
      <c r="C13" s="36"/>
      <c r="D13" s="36"/>
      <c r="E13" s="36"/>
      <c r="F13" s="36"/>
      <c r="G13" s="36"/>
      <c r="H13" s="36"/>
    </row>
    <row r="14" spans="1:8" x14ac:dyDescent="0.25">
      <c r="A14" s="32" t="s">
        <v>48</v>
      </c>
      <c r="B14" s="33" t="s">
        <v>57</v>
      </c>
      <c r="C14" s="87" t="s">
        <v>155</v>
      </c>
      <c r="D14" s="88"/>
      <c r="E14" s="88"/>
      <c r="F14" s="88"/>
      <c r="G14" s="88"/>
      <c r="H14" s="88"/>
    </row>
    <row r="15" spans="1:8" ht="15.75" thickBot="1" x14ac:dyDescent="0.3">
      <c r="A15" s="32" t="s">
        <v>147</v>
      </c>
      <c r="B15" s="61" t="s">
        <v>58</v>
      </c>
      <c r="C15" s="89" t="s">
        <v>156</v>
      </c>
      <c r="D15" s="90"/>
      <c r="E15" s="90"/>
      <c r="F15" s="90"/>
      <c r="G15" s="90"/>
      <c r="H15" s="90"/>
    </row>
    <row r="16" spans="1:8" x14ac:dyDescent="0.25">
      <c r="A16" s="32" t="s">
        <v>157</v>
      </c>
      <c r="B16" s="34" t="s">
        <v>158</v>
      </c>
      <c r="C16" s="68" t="s">
        <v>159</v>
      </c>
      <c r="D16" s="68" t="s">
        <v>159</v>
      </c>
      <c r="E16" s="68" t="s">
        <v>159</v>
      </c>
      <c r="F16" s="68" t="s">
        <v>159</v>
      </c>
      <c r="G16" s="68" t="s">
        <v>159</v>
      </c>
      <c r="H16" s="68" t="s">
        <v>173</v>
      </c>
    </row>
    <row r="17" spans="1:8" x14ac:dyDescent="0.25">
      <c r="A17" s="56"/>
      <c r="B17" s="57" t="s">
        <v>139</v>
      </c>
    </row>
    <row r="19" spans="1:8" ht="25.5" x14ac:dyDescent="0.25">
      <c r="A19" s="9" t="s">
        <v>49</v>
      </c>
      <c r="B19" s="10" t="s">
        <v>59</v>
      </c>
      <c r="C19" s="9"/>
      <c r="D19" s="10"/>
      <c r="E19" s="9"/>
      <c r="F19" s="10"/>
      <c r="G19" s="9"/>
      <c r="H19" s="9"/>
    </row>
    <row r="20" spans="1:8" x14ac:dyDescent="0.25">
      <c r="A20" s="32" t="s">
        <v>12</v>
      </c>
      <c r="B20" s="33" t="s">
        <v>35</v>
      </c>
      <c r="C20" s="36"/>
      <c r="D20" s="36"/>
      <c r="E20" s="36"/>
      <c r="F20" s="36"/>
      <c r="G20" s="36"/>
      <c r="H20" s="36"/>
    </row>
    <row r="21" spans="1:8" x14ac:dyDescent="0.25">
      <c r="A21" s="32" t="s">
        <v>13</v>
      </c>
      <c r="B21" s="33" t="s">
        <v>36</v>
      </c>
      <c r="C21" s="36"/>
      <c r="D21" s="36"/>
      <c r="E21" s="36"/>
      <c r="F21" s="36"/>
      <c r="G21" s="36"/>
      <c r="H21" s="36"/>
    </row>
    <row r="22" spans="1:8" x14ac:dyDescent="0.25">
      <c r="A22" s="32" t="s">
        <v>14</v>
      </c>
      <c r="B22" s="33" t="s">
        <v>37</v>
      </c>
      <c r="C22" s="36"/>
      <c r="D22" s="36"/>
      <c r="E22" s="36"/>
      <c r="F22" s="36"/>
      <c r="G22" s="36"/>
      <c r="H22" s="36"/>
    </row>
    <row r="23" spans="1:8" x14ac:dyDescent="0.25">
      <c r="A23" s="32" t="s">
        <v>15</v>
      </c>
      <c r="B23" s="33" t="s">
        <v>38</v>
      </c>
      <c r="C23" s="36"/>
      <c r="D23" s="36"/>
      <c r="E23" s="36"/>
      <c r="F23" s="36"/>
      <c r="G23" s="36"/>
      <c r="H23" s="36"/>
    </row>
    <row r="24" spans="1:8" x14ac:dyDescent="0.25">
      <c r="A24" s="32" t="s">
        <v>51</v>
      </c>
      <c r="B24" s="33" t="s">
        <v>39</v>
      </c>
      <c r="C24" s="36"/>
      <c r="D24" s="36"/>
      <c r="E24" s="36"/>
      <c r="F24" s="36"/>
      <c r="G24" s="36"/>
      <c r="H24" s="36"/>
    </row>
    <row r="25" spans="1:8" x14ac:dyDescent="0.25">
      <c r="A25" s="32" t="s">
        <v>52</v>
      </c>
      <c r="B25" s="33" t="s">
        <v>40</v>
      </c>
      <c r="C25" s="36"/>
      <c r="D25" s="36"/>
      <c r="E25" s="36"/>
      <c r="F25" s="36"/>
      <c r="G25" s="36"/>
      <c r="H25" s="36"/>
    </row>
    <row r="26" spans="1:8" x14ac:dyDescent="0.25">
      <c r="A26" s="32" t="s">
        <v>53</v>
      </c>
      <c r="B26" s="33" t="s">
        <v>41</v>
      </c>
      <c r="C26" s="36"/>
      <c r="D26" s="36"/>
      <c r="E26" s="36"/>
      <c r="F26" s="36"/>
      <c r="G26" s="36"/>
      <c r="H26" s="36"/>
    </row>
    <row r="27" spans="1:8" x14ac:dyDescent="0.25">
      <c r="A27" s="32" t="s">
        <v>54</v>
      </c>
      <c r="B27" s="33" t="s">
        <v>42</v>
      </c>
      <c r="C27" s="36"/>
      <c r="D27" s="36"/>
      <c r="E27" s="36"/>
      <c r="F27" s="36"/>
      <c r="G27" s="36"/>
      <c r="H27" s="36"/>
    </row>
    <row r="28" spans="1:8" x14ac:dyDescent="0.25">
      <c r="A28" s="32" t="s">
        <v>55</v>
      </c>
      <c r="B28" s="33" t="s">
        <v>148</v>
      </c>
      <c r="C28" s="71"/>
      <c r="D28" s="36"/>
      <c r="E28" s="36"/>
      <c r="F28" s="36"/>
      <c r="G28" s="36"/>
      <c r="H28" s="36"/>
    </row>
    <row r="29" spans="1:8" x14ac:dyDescent="0.25">
      <c r="A29" s="32" t="s">
        <v>56</v>
      </c>
      <c r="B29" s="33" t="s">
        <v>60</v>
      </c>
      <c r="C29" s="89" t="s">
        <v>155</v>
      </c>
      <c r="D29" s="90"/>
      <c r="E29" s="90"/>
      <c r="F29" s="90"/>
      <c r="G29" s="90"/>
      <c r="H29" s="90"/>
    </row>
    <row r="30" spans="1:8" ht="15.75" thickBot="1" x14ac:dyDescent="0.3">
      <c r="A30" s="70" t="s">
        <v>149</v>
      </c>
      <c r="B30" s="61" t="s">
        <v>61</v>
      </c>
      <c r="C30" s="89" t="s">
        <v>156</v>
      </c>
      <c r="D30" s="90"/>
      <c r="E30" s="90"/>
      <c r="F30" s="90"/>
      <c r="G30" s="90"/>
      <c r="H30" s="90"/>
    </row>
    <row r="31" spans="1:8" x14ac:dyDescent="0.25">
      <c r="A31" s="32" t="s">
        <v>160</v>
      </c>
      <c r="B31" s="34" t="s">
        <v>158</v>
      </c>
      <c r="C31" s="68" t="s">
        <v>159</v>
      </c>
      <c r="D31" s="68" t="s">
        <v>159</v>
      </c>
      <c r="E31" s="68" t="s">
        <v>159</v>
      </c>
      <c r="F31" s="68" t="s">
        <v>159</v>
      </c>
      <c r="G31" s="68" t="s">
        <v>159</v>
      </c>
      <c r="H31" s="68" t="s">
        <v>173</v>
      </c>
    </row>
    <row r="32" spans="1:8" x14ac:dyDescent="0.25">
      <c r="A32" s="58"/>
      <c r="B32" s="57" t="s">
        <v>140</v>
      </c>
    </row>
    <row r="34" spans="1:14" ht="25.5" x14ac:dyDescent="0.25">
      <c r="A34" s="30" t="s">
        <v>103</v>
      </c>
      <c r="B34" s="31" t="s">
        <v>80</v>
      </c>
      <c r="C34" s="9"/>
      <c r="D34" s="10"/>
      <c r="E34" s="9"/>
      <c r="F34" s="10"/>
      <c r="G34" s="9"/>
      <c r="H34" s="9"/>
    </row>
    <row r="35" spans="1:14" x14ac:dyDescent="0.25">
      <c r="A35" s="32" t="s">
        <v>16</v>
      </c>
      <c r="B35" s="33" t="s">
        <v>35</v>
      </c>
      <c r="C35" s="36"/>
      <c r="D35" s="36"/>
      <c r="E35" s="36"/>
      <c r="F35" s="36"/>
      <c r="G35" s="36"/>
      <c r="H35" s="36"/>
    </row>
    <row r="36" spans="1:14" x14ac:dyDescent="0.25">
      <c r="A36" s="32" t="s">
        <v>17</v>
      </c>
      <c r="B36" s="33" t="s">
        <v>36</v>
      </c>
      <c r="C36" s="36"/>
      <c r="D36" s="36"/>
      <c r="E36" s="36"/>
      <c r="F36" s="36"/>
      <c r="G36" s="36"/>
      <c r="H36" s="36"/>
    </row>
    <row r="37" spans="1:14" x14ac:dyDescent="0.25">
      <c r="A37" s="32" t="s">
        <v>18</v>
      </c>
      <c r="B37" s="33" t="s">
        <v>37</v>
      </c>
      <c r="C37" s="36"/>
      <c r="D37" s="36"/>
      <c r="E37" s="36"/>
      <c r="F37" s="36"/>
      <c r="G37" s="36"/>
      <c r="H37" s="36"/>
    </row>
    <row r="38" spans="1:14" x14ac:dyDescent="0.25">
      <c r="A38" s="32" t="s">
        <v>19</v>
      </c>
      <c r="B38" s="33" t="s">
        <v>38</v>
      </c>
      <c r="C38" s="36"/>
      <c r="D38" s="36"/>
      <c r="E38" s="36"/>
      <c r="F38" s="36"/>
      <c r="G38" s="36"/>
      <c r="H38" s="36"/>
    </row>
    <row r="39" spans="1:14" x14ac:dyDescent="0.25">
      <c r="A39" s="32" t="s">
        <v>62</v>
      </c>
      <c r="B39" s="33" t="s">
        <v>39</v>
      </c>
      <c r="C39" s="36"/>
      <c r="D39" s="36"/>
      <c r="E39" s="36"/>
      <c r="F39" s="36"/>
      <c r="G39" s="36"/>
      <c r="H39" s="36"/>
    </row>
    <row r="40" spans="1:14" x14ac:dyDescent="0.25">
      <c r="A40" s="32" t="s">
        <v>63</v>
      </c>
      <c r="B40" s="33" t="s">
        <v>40</v>
      </c>
      <c r="C40" s="36"/>
      <c r="D40" s="36"/>
      <c r="E40" s="36"/>
      <c r="F40" s="36"/>
      <c r="G40" s="36"/>
      <c r="H40" s="36"/>
    </row>
    <row r="41" spans="1:14" x14ac:dyDescent="0.25">
      <c r="A41" s="32" t="s">
        <v>64</v>
      </c>
      <c r="B41" s="33" t="s">
        <v>41</v>
      </c>
      <c r="C41" s="36"/>
      <c r="D41" s="36"/>
      <c r="E41" s="36"/>
      <c r="F41" s="36"/>
      <c r="G41" s="36"/>
      <c r="H41" s="36"/>
    </row>
    <row r="42" spans="1:14" x14ac:dyDescent="0.25">
      <c r="A42" s="32" t="s">
        <v>65</v>
      </c>
      <c r="B42" s="33" t="s">
        <v>42</v>
      </c>
      <c r="C42" s="36"/>
      <c r="D42" s="36"/>
      <c r="E42" s="36"/>
      <c r="F42" s="36"/>
      <c r="G42" s="36"/>
      <c r="H42" s="36"/>
    </row>
    <row r="43" spans="1:14" x14ac:dyDescent="0.25">
      <c r="A43" s="32" t="s">
        <v>66</v>
      </c>
      <c r="B43" s="33" t="s">
        <v>148</v>
      </c>
      <c r="C43" s="36"/>
      <c r="D43" s="36"/>
      <c r="E43" s="36"/>
      <c r="F43" s="36"/>
      <c r="G43" s="36"/>
      <c r="H43" s="36"/>
    </row>
    <row r="44" spans="1:14" x14ac:dyDescent="0.25">
      <c r="A44" s="32" t="s">
        <v>67</v>
      </c>
      <c r="B44" s="33" t="s">
        <v>81</v>
      </c>
      <c r="C44" s="87" t="s">
        <v>155</v>
      </c>
      <c r="D44" s="88"/>
      <c r="E44" s="88"/>
      <c r="F44" s="88"/>
      <c r="G44" s="88"/>
      <c r="H44" s="88"/>
    </row>
    <row r="45" spans="1:14" ht="15.75" thickBot="1" x14ac:dyDescent="0.3">
      <c r="A45" s="70" t="s">
        <v>150</v>
      </c>
      <c r="B45" s="61" t="s">
        <v>82</v>
      </c>
      <c r="C45" s="89" t="s">
        <v>156</v>
      </c>
      <c r="D45" s="90"/>
      <c r="E45" s="90"/>
      <c r="F45" s="90"/>
      <c r="G45" s="90"/>
      <c r="H45" s="90"/>
    </row>
    <row r="46" spans="1:14" x14ac:dyDescent="0.25">
      <c r="A46" s="32" t="s">
        <v>161</v>
      </c>
      <c r="B46" s="34" t="s">
        <v>158</v>
      </c>
      <c r="C46" s="68" t="s">
        <v>159</v>
      </c>
      <c r="D46" s="68" t="s">
        <v>159</v>
      </c>
      <c r="E46" s="68" t="s">
        <v>159</v>
      </c>
      <c r="F46" s="68" t="s">
        <v>159</v>
      </c>
      <c r="G46" s="68" t="s">
        <v>159</v>
      </c>
      <c r="I46" s="87"/>
      <c r="J46" s="88"/>
      <c r="K46" s="88"/>
      <c r="L46" s="88"/>
      <c r="M46" s="88"/>
      <c r="N46" s="88"/>
    </row>
    <row r="47" spans="1:14" x14ac:dyDescent="0.25">
      <c r="A47" s="58"/>
      <c r="B47" s="57" t="s">
        <v>141</v>
      </c>
      <c r="I47" s="89"/>
      <c r="J47" s="90"/>
      <c r="K47" s="90"/>
      <c r="L47" s="90"/>
      <c r="M47" s="90"/>
      <c r="N47" s="90"/>
    </row>
    <row r="49" spans="1:8" ht="25.5" x14ac:dyDescent="0.25">
      <c r="A49" s="30" t="s">
        <v>104</v>
      </c>
      <c r="B49" s="31" t="s">
        <v>83</v>
      </c>
      <c r="C49" s="9"/>
      <c r="D49" s="10"/>
      <c r="E49" s="9"/>
      <c r="F49" s="10"/>
      <c r="G49" s="9"/>
      <c r="H49" s="9"/>
    </row>
    <row r="50" spans="1:8" x14ac:dyDescent="0.25">
      <c r="A50" s="32" t="s">
        <v>20</v>
      </c>
      <c r="B50" s="33" t="s">
        <v>35</v>
      </c>
      <c r="C50" s="36"/>
      <c r="D50" s="36"/>
      <c r="E50" s="36"/>
      <c r="F50" s="36"/>
      <c r="G50" s="36"/>
      <c r="H50" s="36"/>
    </row>
    <row r="51" spans="1:8" x14ac:dyDescent="0.25">
      <c r="A51" s="32" t="s">
        <v>21</v>
      </c>
      <c r="B51" s="33" t="s">
        <v>36</v>
      </c>
      <c r="C51" s="36"/>
      <c r="D51" s="36"/>
      <c r="E51" s="36"/>
      <c r="F51" s="36"/>
      <c r="G51" s="36"/>
      <c r="H51" s="36"/>
    </row>
    <row r="52" spans="1:8" x14ac:dyDescent="0.25">
      <c r="A52" s="32" t="s">
        <v>22</v>
      </c>
      <c r="B52" s="33" t="s">
        <v>37</v>
      </c>
      <c r="C52" s="36"/>
      <c r="D52" s="36"/>
      <c r="E52" s="36"/>
      <c r="F52" s="36"/>
      <c r="G52" s="36"/>
      <c r="H52" s="36"/>
    </row>
    <row r="53" spans="1:8" x14ac:dyDescent="0.25">
      <c r="A53" s="32" t="s">
        <v>23</v>
      </c>
      <c r="B53" s="33" t="s">
        <v>38</v>
      </c>
      <c r="C53" s="36"/>
      <c r="D53" s="36"/>
      <c r="E53" s="36"/>
      <c r="F53" s="36"/>
      <c r="G53" s="36"/>
      <c r="H53" s="36"/>
    </row>
    <row r="54" spans="1:8" x14ac:dyDescent="0.25">
      <c r="A54" s="32" t="s">
        <v>68</v>
      </c>
      <c r="B54" s="33" t="s">
        <v>39</v>
      </c>
      <c r="C54" s="36"/>
      <c r="D54" s="36"/>
      <c r="E54" s="36"/>
      <c r="F54" s="36"/>
      <c r="G54" s="36"/>
      <c r="H54" s="36"/>
    </row>
    <row r="55" spans="1:8" x14ac:dyDescent="0.25">
      <c r="A55" s="32" t="s">
        <v>69</v>
      </c>
      <c r="B55" s="33" t="s">
        <v>40</v>
      </c>
      <c r="C55" s="36"/>
      <c r="D55" s="36"/>
      <c r="E55" s="36"/>
      <c r="F55" s="36"/>
      <c r="G55" s="36"/>
      <c r="H55" s="36"/>
    </row>
    <row r="56" spans="1:8" x14ac:dyDescent="0.25">
      <c r="A56" s="32" t="s">
        <v>70</v>
      </c>
      <c r="B56" s="33" t="s">
        <v>41</v>
      </c>
      <c r="C56" s="36"/>
      <c r="D56" s="36"/>
      <c r="E56" s="36"/>
      <c r="F56" s="36"/>
      <c r="G56" s="36"/>
      <c r="H56" s="36"/>
    </row>
    <row r="57" spans="1:8" x14ac:dyDescent="0.25">
      <c r="A57" s="32" t="s">
        <v>71</v>
      </c>
      <c r="B57" s="33" t="s">
        <v>42</v>
      </c>
      <c r="C57" s="36"/>
      <c r="D57" s="36"/>
      <c r="E57" s="36"/>
      <c r="F57" s="36"/>
      <c r="G57" s="36"/>
      <c r="H57" s="36"/>
    </row>
    <row r="58" spans="1:8" x14ac:dyDescent="0.25">
      <c r="A58" s="32" t="s">
        <v>72</v>
      </c>
      <c r="B58" s="33" t="s">
        <v>148</v>
      </c>
      <c r="C58" s="36"/>
      <c r="D58" s="36"/>
      <c r="E58" s="36"/>
      <c r="F58" s="36"/>
      <c r="G58" s="36"/>
      <c r="H58" s="36"/>
    </row>
    <row r="59" spans="1:8" x14ac:dyDescent="0.25">
      <c r="A59" s="32" t="s">
        <v>73</v>
      </c>
      <c r="B59" s="33" t="s">
        <v>84</v>
      </c>
      <c r="C59" s="87" t="s">
        <v>155</v>
      </c>
      <c r="D59" s="88"/>
      <c r="E59" s="88"/>
      <c r="F59" s="88"/>
      <c r="G59" s="88"/>
    </row>
    <row r="60" spans="1:8" ht="15.75" thickBot="1" x14ac:dyDescent="0.3">
      <c r="A60" s="70" t="s">
        <v>152</v>
      </c>
      <c r="B60" s="61" t="s">
        <v>85</v>
      </c>
      <c r="C60" s="89" t="s">
        <v>156</v>
      </c>
      <c r="D60" s="90"/>
      <c r="E60" s="90"/>
      <c r="F60" s="90"/>
      <c r="G60" s="90"/>
    </row>
    <row r="61" spans="1:8" x14ac:dyDescent="0.25">
      <c r="A61" s="32" t="s">
        <v>162</v>
      </c>
      <c r="B61" s="34" t="s">
        <v>158</v>
      </c>
      <c r="C61" s="68" t="s">
        <v>159</v>
      </c>
      <c r="D61" s="68" t="s">
        <v>159</v>
      </c>
      <c r="E61" s="68" t="s">
        <v>159</v>
      </c>
      <c r="F61" s="68" t="s">
        <v>159</v>
      </c>
      <c r="G61" s="68" t="s">
        <v>159</v>
      </c>
      <c r="H61" s="68" t="s">
        <v>173</v>
      </c>
    </row>
    <row r="62" spans="1:8" x14ac:dyDescent="0.25">
      <c r="A62" s="58"/>
      <c r="B62" s="57" t="s">
        <v>142</v>
      </c>
    </row>
    <row r="64" spans="1:8" ht="25.5" x14ac:dyDescent="0.25">
      <c r="A64" s="30" t="s">
        <v>105</v>
      </c>
      <c r="B64" s="31" t="s">
        <v>86</v>
      </c>
      <c r="C64" s="9"/>
      <c r="D64" s="10"/>
      <c r="E64" s="9"/>
      <c r="F64" s="10"/>
      <c r="G64" s="9"/>
      <c r="H64" s="9"/>
    </row>
    <row r="65" spans="1:8" x14ac:dyDescent="0.25">
      <c r="A65" s="32" t="s">
        <v>24</v>
      </c>
      <c r="B65" s="33" t="s">
        <v>35</v>
      </c>
      <c r="C65" s="36"/>
      <c r="D65" s="36"/>
      <c r="E65" s="36"/>
      <c r="F65" s="36"/>
      <c r="G65" s="36"/>
      <c r="H65" s="36"/>
    </row>
    <row r="66" spans="1:8" x14ac:dyDescent="0.25">
      <c r="A66" s="32" t="s">
        <v>25</v>
      </c>
      <c r="B66" s="33" t="s">
        <v>36</v>
      </c>
      <c r="C66" s="36"/>
      <c r="D66" s="36"/>
      <c r="E66" s="36"/>
      <c r="F66" s="36"/>
      <c r="G66" s="36"/>
      <c r="H66" s="36"/>
    </row>
    <row r="67" spans="1:8" x14ac:dyDescent="0.25">
      <c r="A67" s="32" t="s">
        <v>26</v>
      </c>
      <c r="B67" s="33" t="s">
        <v>37</v>
      </c>
      <c r="C67" s="36"/>
      <c r="D67" s="36"/>
      <c r="E67" s="36"/>
      <c r="F67" s="36"/>
      <c r="G67" s="36"/>
      <c r="H67" s="36"/>
    </row>
    <row r="68" spans="1:8" x14ac:dyDescent="0.25">
      <c r="A68" s="32" t="s">
        <v>27</v>
      </c>
      <c r="B68" s="33" t="s">
        <v>38</v>
      </c>
      <c r="C68" s="36"/>
      <c r="D68" s="36"/>
      <c r="E68" s="36"/>
      <c r="F68" s="36"/>
      <c r="G68" s="36"/>
      <c r="H68" s="36"/>
    </row>
    <row r="69" spans="1:8" x14ac:dyDescent="0.25">
      <c r="A69" s="32" t="s">
        <v>74</v>
      </c>
      <c r="B69" s="33" t="s">
        <v>39</v>
      </c>
      <c r="C69" s="36"/>
      <c r="D69" s="36"/>
      <c r="E69" s="36"/>
      <c r="F69" s="36"/>
      <c r="G69" s="36"/>
      <c r="H69" s="36"/>
    </row>
    <row r="70" spans="1:8" x14ac:dyDescent="0.25">
      <c r="A70" s="32" t="s">
        <v>75</v>
      </c>
      <c r="B70" s="33" t="s">
        <v>40</v>
      </c>
      <c r="C70" s="36"/>
      <c r="D70" s="36"/>
      <c r="E70" s="36"/>
      <c r="F70" s="36"/>
      <c r="G70" s="36"/>
      <c r="H70" s="36"/>
    </row>
    <row r="71" spans="1:8" x14ac:dyDescent="0.25">
      <c r="A71" s="32" t="s">
        <v>76</v>
      </c>
      <c r="B71" s="33" t="s">
        <v>41</v>
      </c>
      <c r="C71" s="36"/>
      <c r="D71" s="36"/>
      <c r="E71" s="36"/>
      <c r="F71" s="36"/>
      <c r="G71" s="36"/>
      <c r="H71" s="36"/>
    </row>
    <row r="72" spans="1:8" x14ac:dyDescent="0.25">
      <c r="A72" s="32" t="s">
        <v>77</v>
      </c>
      <c r="B72" s="33" t="s">
        <v>42</v>
      </c>
      <c r="C72" s="36"/>
      <c r="D72" s="36"/>
      <c r="E72" s="36"/>
      <c r="F72" s="36"/>
      <c r="G72" s="36"/>
      <c r="H72" s="36"/>
    </row>
    <row r="73" spans="1:8" x14ac:dyDescent="0.25">
      <c r="A73" s="32" t="s">
        <v>78</v>
      </c>
      <c r="B73" s="33" t="s">
        <v>148</v>
      </c>
      <c r="C73" s="71"/>
      <c r="D73" s="36"/>
      <c r="E73" s="36"/>
      <c r="F73" s="36"/>
      <c r="G73" s="36"/>
      <c r="H73" s="36"/>
    </row>
    <row r="74" spans="1:8" x14ac:dyDescent="0.25">
      <c r="A74" s="32" t="s">
        <v>79</v>
      </c>
      <c r="B74" s="33" t="s">
        <v>87</v>
      </c>
      <c r="C74" s="87" t="s">
        <v>155</v>
      </c>
      <c r="D74" s="88"/>
      <c r="E74" s="88"/>
      <c r="F74" s="88"/>
      <c r="G74" s="88"/>
      <c r="H74" s="88"/>
    </row>
    <row r="75" spans="1:8" ht="15.75" thickBot="1" x14ac:dyDescent="0.3">
      <c r="A75" s="70" t="s">
        <v>151</v>
      </c>
      <c r="B75" s="61" t="s">
        <v>88</v>
      </c>
      <c r="C75" s="89" t="s">
        <v>156</v>
      </c>
      <c r="D75" s="90"/>
      <c r="E75" s="90"/>
      <c r="F75" s="90"/>
      <c r="G75" s="90"/>
      <c r="H75" s="90"/>
    </row>
    <row r="76" spans="1:8" x14ac:dyDescent="0.25">
      <c r="A76" s="32" t="s">
        <v>163</v>
      </c>
      <c r="B76" s="34" t="s">
        <v>158</v>
      </c>
      <c r="C76" s="68" t="s">
        <v>159</v>
      </c>
      <c r="D76" s="68" t="s">
        <v>159</v>
      </c>
      <c r="E76" s="68" t="s">
        <v>159</v>
      </c>
      <c r="F76" s="68" t="s">
        <v>159</v>
      </c>
      <c r="G76" s="68" t="s">
        <v>159</v>
      </c>
      <c r="H76" s="68" t="s">
        <v>173</v>
      </c>
    </row>
    <row r="77" spans="1:8" x14ac:dyDescent="0.25">
      <c r="A77" s="58"/>
      <c r="B77" s="57" t="s">
        <v>143</v>
      </c>
    </row>
  </sheetData>
  <mergeCells count="12">
    <mergeCell ref="I46:N46"/>
    <mergeCell ref="I47:N47"/>
    <mergeCell ref="C14:H14"/>
    <mergeCell ref="C15:H15"/>
    <mergeCell ref="C29:H29"/>
    <mergeCell ref="C30:H30"/>
    <mergeCell ref="C74:H74"/>
    <mergeCell ref="C75:H75"/>
    <mergeCell ref="C44:H44"/>
    <mergeCell ref="C45:H45"/>
    <mergeCell ref="C59:G59"/>
    <mergeCell ref="C60:G60"/>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13584-9A13-4EB4-9295-3BDF877F019B}">
  <dimension ref="A1:U82"/>
  <sheetViews>
    <sheetView tabSelected="1" zoomScale="70" zoomScaleNormal="70" workbookViewId="0">
      <pane ySplit="9" topLeftCell="A10" activePane="bottomLeft" state="frozen"/>
      <selection pane="bottomLeft" sqref="A1:M1"/>
    </sheetView>
  </sheetViews>
  <sheetFormatPr defaultRowHeight="15" x14ac:dyDescent="0.25"/>
  <cols>
    <col min="1" max="1" width="28.140625" customWidth="1"/>
    <col min="2" max="2" width="45.42578125" customWidth="1"/>
    <col min="3" max="3" width="12.140625" customWidth="1"/>
    <col min="4" max="4" width="14.7109375" customWidth="1"/>
    <col min="5" max="5" width="17.7109375" bestFit="1" customWidth="1"/>
    <col min="6" max="6" width="13.28515625" customWidth="1"/>
    <col min="7" max="7" width="17" customWidth="1"/>
    <col min="8" max="8" width="13.140625" customWidth="1"/>
    <col min="9" max="9" width="16" customWidth="1"/>
    <col min="10" max="10" width="16.5703125" customWidth="1"/>
    <col min="11" max="11" width="12.42578125" customWidth="1"/>
    <col min="12" max="12" width="13.42578125" customWidth="1"/>
    <col min="13" max="13" width="15" customWidth="1"/>
    <col min="14" max="14" width="12.85546875" customWidth="1"/>
    <col min="15" max="15" width="15.85546875" customWidth="1"/>
    <col min="16" max="16" width="23.140625" customWidth="1"/>
    <col min="17" max="17" width="13.7109375" customWidth="1"/>
    <col min="18" max="18" width="15.5703125" customWidth="1"/>
    <col min="19" max="19" width="13.42578125" customWidth="1"/>
    <col min="20" max="20" width="17.28515625" customWidth="1"/>
    <col min="21" max="21" width="18.140625" bestFit="1" customWidth="1"/>
  </cols>
  <sheetData>
    <row r="1" spans="1:21" ht="51.95" customHeight="1" x14ac:dyDescent="0.25">
      <c r="A1" s="83" t="s">
        <v>112</v>
      </c>
      <c r="B1" s="84"/>
      <c r="C1" s="84"/>
      <c r="D1" s="84"/>
      <c r="E1" s="84"/>
      <c r="F1" s="84"/>
      <c r="G1" s="84"/>
      <c r="H1" s="84"/>
      <c r="I1" s="84"/>
      <c r="J1" s="84"/>
      <c r="K1" s="84"/>
      <c r="L1" s="84"/>
      <c r="M1" s="84"/>
      <c r="N1" s="7"/>
      <c r="O1" s="7"/>
      <c r="R1" s="79" t="s">
        <v>175</v>
      </c>
      <c r="S1" s="80"/>
      <c r="T1" s="80"/>
      <c r="U1" s="80"/>
    </row>
    <row r="2" spans="1:21" ht="15.75" x14ac:dyDescent="0.25">
      <c r="A2" s="1" t="s">
        <v>1</v>
      </c>
      <c r="B2" s="3" t="s">
        <v>166</v>
      </c>
      <c r="C2" s="5"/>
      <c r="D2" s="5"/>
      <c r="E2" s="5"/>
      <c r="F2" s="5"/>
      <c r="G2" s="5"/>
      <c r="H2" s="5"/>
      <c r="I2" s="5"/>
      <c r="J2" s="5"/>
      <c r="K2" s="5"/>
      <c r="L2" s="5"/>
      <c r="M2" s="5"/>
      <c r="N2" s="7"/>
      <c r="O2" s="7"/>
      <c r="R2" s="47" t="s">
        <v>176</v>
      </c>
      <c r="S2" s="45"/>
      <c r="T2" s="45"/>
      <c r="U2" s="46"/>
    </row>
    <row r="3" spans="1:21" x14ac:dyDescent="0.25">
      <c r="A3" s="2" t="s">
        <v>2</v>
      </c>
      <c r="B3" s="3" t="s">
        <v>167</v>
      </c>
      <c r="C3" s="85" t="s">
        <v>6</v>
      </c>
      <c r="D3" s="85"/>
      <c r="E3" s="85"/>
      <c r="F3" s="85"/>
      <c r="G3" s="85"/>
      <c r="H3" s="85"/>
      <c r="I3" s="85"/>
      <c r="J3" s="85"/>
      <c r="K3" s="85"/>
      <c r="L3" s="85"/>
      <c r="M3" s="85"/>
      <c r="N3" s="6"/>
      <c r="O3" s="6"/>
      <c r="R3" s="49" t="s">
        <v>177</v>
      </c>
      <c r="U3" s="48"/>
    </row>
    <row r="4" spans="1:21" x14ac:dyDescent="0.25">
      <c r="A4" s="2" t="s">
        <v>3</v>
      </c>
      <c r="B4" s="3" t="s">
        <v>168</v>
      </c>
      <c r="C4" s="86" t="s">
        <v>7</v>
      </c>
      <c r="D4" s="86"/>
      <c r="E4" s="86"/>
      <c r="F4" s="86"/>
      <c r="G4" s="86"/>
      <c r="H4" s="86"/>
      <c r="I4" s="86"/>
      <c r="J4" s="86"/>
      <c r="K4" s="86"/>
      <c r="L4" s="86"/>
      <c r="M4" s="86"/>
      <c r="N4" s="6"/>
      <c r="O4" s="6"/>
      <c r="R4" s="47" t="s">
        <v>179</v>
      </c>
      <c r="U4" s="48"/>
    </row>
    <row r="5" spans="1:21" ht="15.75" x14ac:dyDescent="0.25">
      <c r="A5" s="2" t="s">
        <v>4</v>
      </c>
      <c r="B5" s="3" t="s">
        <v>169</v>
      </c>
      <c r="C5" s="39" t="s">
        <v>154</v>
      </c>
      <c r="D5" s="5"/>
      <c r="E5" s="5"/>
      <c r="F5" s="5"/>
      <c r="G5" s="5"/>
      <c r="H5" s="5"/>
      <c r="I5" s="5"/>
      <c r="J5" s="5"/>
      <c r="K5" s="5"/>
      <c r="L5" s="5"/>
      <c r="M5" s="5"/>
      <c r="N5" s="7"/>
      <c r="O5" s="7"/>
      <c r="R5" s="47" t="s">
        <v>178</v>
      </c>
      <c r="U5" s="48"/>
    </row>
    <row r="6" spans="1:21" ht="15.75" x14ac:dyDescent="0.25">
      <c r="A6" s="2" t="s">
        <v>5</v>
      </c>
      <c r="B6" s="3" t="s">
        <v>170</v>
      </c>
      <c r="C6" s="39" t="s">
        <v>146</v>
      </c>
      <c r="D6" s="5"/>
      <c r="E6" s="5"/>
      <c r="F6" s="5"/>
      <c r="G6" s="5"/>
      <c r="H6" s="5"/>
      <c r="I6" s="5"/>
      <c r="J6" s="5"/>
      <c r="K6" s="5"/>
      <c r="L6" s="5"/>
      <c r="M6" s="5"/>
      <c r="N6" s="7"/>
      <c r="O6" s="7"/>
      <c r="Q6" s="48"/>
      <c r="R6" s="50" t="s">
        <v>137</v>
      </c>
      <c r="S6" s="51"/>
      <c r="T6" s="51"/>
      <c r="U6" s="52"/>
    </row>
    <row r="7" spans="1:21" ht="15.75" x14ac:dyDescent="0.25">
      <c r="C7" s="39" t="s">
        <v>172</v>
      </c>
      <c r="D7" s="5"/>
      <c r="E7" s="5"/>
      <c r="F7" s="5"/>
      <c r="G7" s="5"/>
      <c r="H7" s="5"/>
      <c r="I7" s="5"/>
      <c r="J7" s="5"/>
      <c r="K7" s="5"/>
      <c r="L7" s="5"/>
      <c r="M7" s="5"/>
      <c r="Q7" s="67"/>
      <c r="R7" s="45"/>
      <c r="S7" s="45"/>
      <c r="T7" s="45"/>
    </row>
    <row r="8" spans="1:21" x14ac:dyDescent="0.25">
      <c r="Q8" s="67"/>
    </row>
    <row r="9" spans="1:21" ht="115.5" x14ac:dyDescent="0.25">
      <c r="A9" s="1" t="s">
        <v>33</v>
      </c>
      <c r="B9" s="3" t="s">
        <v>0</v>
      </c>
      <c r="C9" s="72" t="s">
        <v>120</v>
      </c>
      <c r="D9" s="72" t="s">
        <v>97</v>
      </c>
      <c r="E9" s="72" t="s">
        <v>108</v>
      </c>
      <c r="F9" s="72" t="s">
        <v>120</v>
      </c>
      <c r="G9" s="72" t="s">
        <v>98</v>
      </c>
      <c r="H9" s="72" t="s">
        <v>107</v>
      </c>
      <c r="I9" s="72" t="s">
        <v>120</v>
      </c>
      <c r="J9" s="72" t="s">
        <v>99</v>
      </c>
      <c r="K9" s="72" t="s">
        <v>113</v>
      </c>
      <c r="L9" s="72" t="s">
        <v>120</v>
      </c>
      <c r="M9" s="72" t="s">
        <v>100</v>
      </c>
      <c r="N9" s="72" t="s">
        <v>114</v>
      </c>
      <c r="O9" s="72" t="s">
        <v>120</v>
      </c>
      <c r="P9" s="72" t="s">
        <v>101</v>
      </c>
      <c r="Q9" s="72" t="s">
        <v>115</v>
      </c>
      <c r="R9" s="72" t="s">
        <v>120</v>
      </c>
      <c r="S9" s="72" t="s">
        <v>164</v>
      </c>
      <c r="T9" s="72" t="s">
        <v>165</v>
      </c>
      <c r="U9" s="43" t="s">
        <v>133</v>
      </c>
    </row>
    <row r="10" spans="1:21" x14ac:dyDescent="0.25">
      <c r="A10" s="8"/>
      <c r="B10" s="34"/>
      <c r="E10" s="37"/>
      <c r="H10" s="37"/>
      <c r="K10" s="37"/>
      <c r="N10" s="37"/>
      <c r="Q10" s="4"/>
      <c r="T10" s="4"/>
      <c r="U10" s="55"/>
    </row>
    <row r="11" spans="1:21" x14ac:dyDescent="0.25">
      <c r="A11" s="30" t="s">
        <v>34</v>
      </c>
      <c r="B11" s="31" t="s">
        <v>50</v>
      </c>
      <c r="C11" s="29"/>
      <c r="D11" s="29"/>
      <c r="E11" s="29"/>
      <c r="F11" s="29"/>
      <c r="G11" s="29"/>
      <c r="H11" s="29"/>
      <c r="I11" s="29"/>
      <c r="J11" s="29"/>
      <c r="K11" s="29"/>
      <c r="L11" s="29"/>
      <c r="M11" s="29"/>
      <c r="N11" s="29"/>
      <c r="O11" s="29"/>
      <c r="P11" s="29"/>
      <c r="Q11" s="11"/>
      <c r="R11" s="29"/>
      <c r="S11" s="29"/>
      <c r="T11" s="11"/>
      <c r="U11" s="54"/>
    </row>
    <row r="12" spans="1:21" x14ac:dyDescent="0.25">
      <c r="A12" s="32" t="s">
        <v>8</v>
      </c>
      <c r="B12" s="33" t="s">
        <v>35</v>
      </c>
      <c r="C12" s="12"/>
      <c r="D12" s="76">
        <f>'Labor Category Rate'!C5</f>
        <v>0</v>
      </c>
      <c r="E12" s="35">
        <f>C12*D12</f>
        <v>0</v>
      </c>
      <c r="F12" s="12"/>
      <c r="G12" s="76">
        <f>'Labor Category Rate'!D5</f>
        <v>0</v>
      </c>
      <c r="H12" s="35">
        <f>F12*G12</f>
        <v>0</v>
      </c>
      <c r="I12" s="12"/>
      <c r="J12" s="76">
        <f>'Labor Category Rate'!E5</f>
        <v>0</v>
      </c>
      <c r="K12" s="35">
        <f>I12*J12</f>
        <v>0</v>
      </c>
      <c r="L12" s="12"/>
      <c r="M12" s="76">
        <f>'Labor Category Rate'!F5</f>
        <v>0</v>
      </c>
      <c r="N12" s="35">
        <f>L12*M12</f>
        <v>0</v>
      </c>
      <c r="O12" s="12"/>
      <c r="P12" s="76">
        <f>'Labor Category Rate'!G5</f>
        <v>0</v>
      </c>
      <c r="Q12" s="35">
        <f>O12*P12</f>
        <v>0</v>
      </c>
      <c r="R12" s="12"/>
      <c r="S12" s="76">
        <f>'Labor Category Rate'!H5</f>
        <v>0</v>
      </c>
      <c r="T12" s="35">
        <f>R12*S12</f>
        <v>0</v>
      </c>
      <c r="U12" s="54"/>
    </row>
    <row r="13" spans="1:21" x14ac:dyDescent="0.25">
      <c r="A13" s="32" t="s">
        <v>9</v>
      </c>
      <c r="B13" s="33" t="s">
        <v>36</v>
      </c>
      <c r="C13" s="12">
        <f>((7*5)*6)*8</f>
        <v>1680</v>
      </c>
      <c r="D13" s="76">
        <f>'Labor Category Rate'!C6</f>
        <v>0</v>
      </c>
      <c r="E13" s="35">
        <f t="shared" ref="E13:E20" si="0">C13*D13</f>
        <v>0</v>
      </c>
      <c r="F13" s="12">
        <f>((7*5)*6)*8</f>
        <v>1680</v>
      </c>
      <c r="G13" s="76">
        <f>'Labor Category Rate'!D6</f>
        <v>0</v>
      </c>
      <c r="H13" s="35">
        <f t="shared" ref="H13:H20" si="1">F13*G13</f>
        <v>0</v>
      </c>
      <c r="I13" s="12">
        <f>((7*5)*6)*8</f>
        <v>1680</v>
      </c>
      <c r="J13" s="76">
        <f>'Labor Category Rate'!E6</f>
        <v>0</v>
      </c>
      <c r="K13" s="35">
        <f t="shared" ref="K13:K20" si="2">I13*J13</f>
        <v>0</v>
      </c>
      <c r="L13" s="12">
        <f>((7*5)*6)*8</f>
        <v>1680</v>
      </c>
      <c r="M13" s="76">
        <f>'Labor Category Rate'!F6</f>
        <v>0</v>
      </c>
      <c r="N13" s="35">
        <f t="shared" ref="N13:N20" si="3">L13*M13</f>
        <v>0</v>
      </c>
      <c r="O13" s="12">
        <f>((7*5)*6)*8</f>
        <v>1680</v>
      </c>
      <c r="P13" s="76">
        <f>'Labor Category Rate'!O6</f>
        <v>0</v>
      </c>
      <c r="Q13" s="35">
        <f t="shared" ref="Q13:Q20" si="4">O13*P13</f>
        <v>0</v>
      </c>
      <c r="R13" s="12">
        <f>O13/2</f>
        <v>840</v>
      </c>
      <c r="S13" s="76">
        <f>'Labor Category Rate'!H6</f>
        <v>0</v>
      </c>
      <c r="T13" s="35">
        <f t="shared" ref="T13:T20" si="5">R13*S13</f>
        <v>0</v>
      </c>
      <c r="U13" s="54"/>
    </row>
    <row r="14" spans="1:21" x14ac:dyDescent="0.25">
      <c r="A14" s="32" t="s">
        <v>10</v>
      </c>
      <c r="B14" s="33" t="s">
        <v>37</v>
      </c>
      <c r="C14" s="12"/>
      <c r="D14" s="76">
        <f>'Labor Category Rate'!C7</f>
        <v>0</v>
      </c>
      <c r="E14" s="35">
        <f t="shared" si="0"/>
        <v>0</v>
      </c>
      <c r="F14" s="12"/>
      <c r="G14" s="76">
        <f>'Labor Category Rate'!D7</f>
        <v>0</v>
      </c>
      <c r="H14" s="35">
        <f t="shared" si="1"/>
        <v>0</v>
      </c>
      <c r="I14" s="12"/>
      <c r="J14" s="76">
        <f>'Labor Category Rate'!E7</f>
        <v>0</v>
      </c>
      <c r="K14" s="35">
        <f t="shared" si="2"/>
        <v>0</v>
      </c>
      <c r="L14" s="12"/>
      <c r="M14" s="76">
        <f>'Labor Category Rate'!F7</f>
        <v>0</v>
      </c>
      <c r="N14" s="35">
        <f t="shared" si="3"/>
        <v>0</v>
      </c>
      <c r="O14" s="12"/>
      <c r="P14" s="76">
        <f>'Labor Category Rate'!O7</f>
        <v>0</v>
      </c>
      <c r="Q14" s="35">
        <f t="shared" si="4"/>
        <v>0</v>
      </c>
      <c r="R14" s="12"/>
      <c r="S14" s="76">
        <f>'Labor Category Rate'!H7</f>
        <v>0</v>
      </c>
      <c r="T14" s="35">
        <f t="shared" si="5"/>
        <v>0</v>
      </c>
      <c r="U14" s="54"/>
    </row>
    <row r="15" spans="1:21" x14ac:dyDescent="0.25">
      <c r="A15" s="32" t="s">
        <v>11</v>
      </c>
      <c r="B15" s="33" t="s">
        <v>38</v>
      </c>
      <c r="C15" s="12">
        <f>((1*5)*6)*8</f>
        <v>240</v>
      </c>
      <c r="D15" s="76">
        <f>'Labor Category Rate'!C8</f>
        <v>0</v>
      </c>
      <c r="E15" s="35">
        <f t="shared" si="0"/>
        <v>0</v>
      </c>
      <c r="F15" s="12">
        <f>((1*5)*6)*8</f>
        <v>240</v>
      </c>
      <c r="G15" s="76">
        <f>'Labor Category Rate'!D8</f>
        <v>0</v>
      </c>
      <c r="H15" s="35">
        <f t="shared" si="1"/>
        <v>0</v>
      </c>
      <c r="I15" s="12">
        <f>((1*5)*6)*8</f>
        <v>240</v>
      </c>
      <c r="J15" s="76">
        <f>'Labor Category Rate'!E8</f>
        <v>0</v>
      </c>
      <c r="K15" s="35">
        <f t="shared" si="2"/>
        <v>0</v>
      </c>
      <c r="L15" s="12">
        <f>((1*5)*6)*8</f>
        <v>240</v>
      </c>
      <c r="M15" s="76">
        <f>'Labor Category Rate'!F8</f>
        <v>0</v>
      </c>
      <c r="N15" s="35">
        <f t="shared" si="3"/>
        <v>0</v>
      </c>
      <c r="O15" s="12">
        <f>((1*5)*6)*8</f>
        <v>240</v>
      </c>
      <c r="P15" s="76">
        <f>'Labor Category Rate'!O8</f>
        <v>0</v>
      </c>
      <c r="Q15" s="35">
        <f t="shared" si="4"/>
        <v>0</v>
      </c>
      <c r="R15" s="12">
        <f>O15/2</f>
        <v>120</v>
      </c>
      <c r="S15" s="76">
        <f>'Labor Category Rate'!H8</f>
        <v>0</v>
      </c>
      <c r="T15" s="35">
        <f t="shared" si="5"/>
        <v>0</v>
      </c>
      <c r="U15" s="54"/>
    </row>
    <row r="16" spans="1:21" x14ac:dyDescent="0.25">
      <c r="A16" s="32" t="s">
        <v>43</v>
      </c>
      <c r="B16" s="33" t="s">
        <v>39</v>
      </c>
      <c r="C16" s="12"/>
      <c r="D16" s="76">
        <f>'Labor Category Rate'!C9</f>
        <v>0</v>
      </c>
      <c r="E16" s="35">
        <f t="shared" si="0"/>
        <v>0</v>
      </c>
      <c r="F16" s="12"/>
      <c r="G16" s="76">
        <f>'Labor Category Rate'!D9</f>
        <v>0</v>
      </c>
      <c r="H16" s="35">
        <f t="shared" si="1"/>
        <v>0</v>
      </c>
      <c r="I16" s="12"/>
      <c r="J16" s="76">
        <f>'Labor Category Rate'!E9</f>
        <v>0</v>
      </c>
      <c r="K16" s="35">
        <f t="shared" si="2"/>
        <v>0</v>
      </c>
      <c r="L16" s="12"/>
      <c r="M16" s="76">
        <f>'Labor Category Rate'!F9</f>
        <v>0</v>
      </c>
      <c r="N16" s="35">
        <f t="shared" si="3"/>
        <v>0</v>
      </c>
      <c r="O16" s="12"/>
      <c r="P16" s="76">
        <f>'Labor Category Rate'!O9</f>
        <v>0</v>
      </c>
      <c r="Q16" s="35">
        <f t="shared" si="4"/>
        <v>0</v>
      </c>
      <c r="R16" s="12"/>
      <c r="S16" s="76">
        <f>'Labor Category Rate'!H9</f>
        <v>0</v>
      </c>
      <c r="T16" s="35">
        <f t="shared" si="5"/>
        <v>0</v>
      </c>
      <c r="U16" s="54"/>
    </row>
    <row r="17" spans="1:21" x14ac:dyDescent="0.25">
      <c r="A17" s="32" t="s">
        <v>44</v>
      </c>
      <c r="B17" s="33" t="s">
        <v>40</v>
      </c>
      <c r="C17" s="12"/>
      <c r="D17" s="76">
        <f>'Labor Category Rate'!C10</f>
        <v>0</v>
      </c>
      <c r="E17" s="35">
        <f t="shared" si="0"/>
        <v>0</v>
      </c>
      <c r="F17" s="12"/>
      <c r="G17" s="76">
        <f>'Labor Category Rate'!D10</f>
        <v>0</v>
      </c>
      <c r="H17" s="35">
        <f t="shared" si="1"/>
        <v>0</v>
      </c>
      <c r="I17" s="12"/>
      <c r="J17" s="76">
        <f>'Labor Category Rate'!E10</f>
        <v>0</v>
      </c>
      <c r="K17" s="35">
        <f t="shared" si="2"/>
        <v>0</v>
      </c>
      <c r="L17" s="12"/>
      <c r="M17" s="76">
        <f>'Labor Category Rate'!F10</f>
        <v>0</v>
      </c>
      <c r="N17" s="35">
        <f t="shared" si="3"/>
        <v>0</v>
      </c>
      <c r="O17" s="12"/>
      <c r="P17" s="76">
        <f>'Labor Category Rate'!O10</f>
        <v>0</v>
      </c>
      <c r="Q17" s="35">
        <f t="shared" si="4"/>
        <v>0</v>
      </c>
      <c r="R17" s="12"/>
      <c r="S17" s="76">
        <f>'Labor Category Rate'!H10</f>
        <v>0</v>
      </c>
      <c r="T17" s="35">
        <f t="shared" si="5"/>
        <v>0</v>
      </c>
      <c r="U17" s="54"/>
    </row>
    <row r="18" spans="1:21" x14ac:dyDescent="0.25">
      <c r="A18" s="32" t="s">
        <v>45</v>
      </c>
      <c r="B18" s="33" t="s">
        <v>41</v>
      </c>
      <c r="C18" s="12">
        <f>((1*5)*6)*8</f>
        <v>240</v>
      </c>
      <c r="D18" s="76">
        <f>'Labor Category Rate'!C11</f>
        <v>0</v>
      </c>
      <c r="E18" s="35">
        <f t="shared" si="0"/>
        <v>0</v>
      </c>
      <c r="F18" s="12">
        <f>((1*5)*6)*8</f>
        <v>240</v>
      </c>
      <c r="G18" s="76">
        <f>'Labor Category Rate'!D11</f>
        <v>0</v>
      </c>
      <c r="H18" s="35">
        <f t="shared" si="1"/>
        <v>0</v>
      </c>
      <c r="I18" s="12">
        <f>((1*5)*6)*8</f>
        <v>240</v>
      </c>
      <c r="J18" s="76">
        <f>'Labor Category Rate'!E11</f>
        <v>0</v>
      </c>
      <c r="K18" s="35">
        <f t="shared" si="2"/>
        <v>0</v>
      </c>
      <c r="L18" s="12">
        <f>((1*5)*6)*8</f>
        <v>240</v>
      </c>
      <c r="M18" s="76">
        <f>'Labor Category Rate'!F11</f>
        <v>0</v>
      </c>
      <c r="N18" s="35">
        <f t="shared" si="3"/>
        <v>0</v>
      </c>
      <c r="O18" s="12">
        <f>((1*5)*6)*8</f>
        <v>240</v>
      </c>
      <c r="P18" s="76">
        <f>'Labor Category Rate'!O11</f>
        <v>0</v>
      </c>
      <c r="Q18" s="35">
        <f t="shared" si="4"/>
        <v>0</v>
      </c>
      <c r="R18" s="12">
        <f>O18/2</f>
        <v>120</v>
      </c>
      <c r="S18" s="76">
        <f>'Labor Category Rate'!H11</f>
        <v>0</v>
      </c>
      <c r="T18" s="35">
        <f t="shared" si="5"/>
        <v>0</v>
      </c>
      <c r="U18" s="54"/>
    </row>
    <row r="19" spans="1:21" x14ac:dyDescent="0.25">
      <c r="A19" s="32" t="s">
        <v>46</v>
      </c>
      <c r="B19" s="33" t="s">
        <v>42</v>
      </c>
      <c r="D19" s="76">
        <f>'Labor Category Rate'!C12</f>
        <v>0</v>
      </c>
      <c r="E19" s="35">
        <f t="shared" si="0"/>
        <v>0</v>
      </c>
      <c r="G19" s="76">
        <f>'Labor Category Rate'!D12</f>
        <v>0</v>
      </c>
      <c r="H19" s="35">
        <f t="shared" si="1"/>
        <v>0</v>
      </c>
      <c r="J19" s="76">
        <f>'Labor Category Rate'!E12</f>
        <v>0</v>
      </c>
      <c r="K19" s="35">
        <f t="shared" si="2"/>
        <v>0</v>
      </c>
      <c r="M19" s="76">
        <f>'Labor Category Rate'!F12</f>
        <v>0</v>
      </c>
      <c r="N19" s="35">
        <f t="shared" si="3"/>
        <v>0</v>
      </c>
      <c r="P19" s="76">
        <f>'Labor Category Rate'!O12</f>
        <v>0</v>
      </c>
      <c r="Q19" s="35">
        <f t="shared" si="4"/>
        <v>0</v>
      </c>
      <c r="S19" s="76">
        <f>'Labor Category Rate'!H12</f>
        <v>0</v>
      </c>
      <c r="T19" s="35">
        <f t="shared" si="5"/>
        <v>0</v>
      </c>
      <c r="U19" s="54"/>
    </row>
    <row r="20" spans="1:21" x14ac:dyDescent="0.25">
      <c r="A20" s="32" t="s">
        <v>47</v>
      </c>
      <c r="B20" s="33" t="s">
        <v>148</v>
      </c>
      <c r="C20" s="12">
        <f>((1*5)*6)*8</f>
        <v>240</v>
      </c>
      <c r="D20" s="76">
        <f>'Labor Category Rate'!C13</f>
        <v>0</v>
      </c>
      <c r="E20" s="35">
        <f t="shared" si="0"/>
        <v>0</v>
      </c>
      <c r="F20" s="12">
        <f>((1*5)*6)*8</f>
        <v>240</v>
      </c>
      <c r="G20" s="76">
        <f>'Labor Category Rate'!D13</f>
        <v>0</v>
      </c>
      <c r="H20" s="35">
        <f t="shared" si="1"/>
        <v>0</v>
      </c>
      <c r="I20" s="12">
        <f>((1*5)*6)*8</f>
        <v>240</v>
      </c>
      <c r="J20" s="76">
        <f>'Labor Category Rate'!E13</f>
        <v>0</v>
      </c>
      <c r="K20" s="35">
        <f t="shared" si="2"/>
        <v>0</v>
      </c>
      <c r="L20" s="12">
        <f>((1*5)*6)*8</f>
        <v>240</v>
      </c>
      <c r="M20" s="76">
        <f>'Labor Category Rate'!F13</f>
        <v>0</v>
      </c>
      <c r="N20" s="35">
        <f t="shared" si="3"/>
        <v>0</v>
      </c>
      <c r="O20" s="12">
        <f>((1*5)*6)*8</f>
        <v>240</v>
      </c>
      <c r="P20" s="76">
        <f>'Labor Category Rate'!O13</f>
        <v>0</v>
      </c>
      <c r="Q20" s="35">
        <f t="shared" si="4"/>
        <v>0</v>
      </c>
      <c r="R20" s="12">
        <f>O20/2</f>
        <v>120</v>
      </c>
      <c r="S20" s="76">
        <f>'Labor Category Rate'!H13</f>
        <v>0</v>
      </c>
      <c r="T20" s="35">
        <f t="shared" si="5"/>
        <v>0</v>
      </c>
      <c r="U20" s="54"/>
    </row>
    <row r="21" spans="1:21" x14ac:dyDescent="0.25">
      <c r="A21" s="32" t="s">
        <v>48</v>
      </c>
      <c r="B21" s="33" t="s">
        <v>57</v>
      </c>
      <c r="C21" s="77" t="s">
        <v>125</v>
      </c>
      <c r="D21" s="78"/>
      <c r="E21" s="35">
        <f>'TEP Travel Expense detail'!E12</f>
        <v>40000</v>
      </c>
      <c r="F21" s="29"/>
      <c r="G21" s="29"/>
      <c r="H21" s="29"/>
      <c r="I21" s="29"/>
      <c r="J21" s="29"/>
      <c r="K21" s="29"/>
      <c r="L21" s="29"/>
      <c r="M21" s="29"/>
      <c r="N21" s="29"/>
      <c r="O21" s="29"/>
      <c r="P21" s="29"/>
      <c r="Q21" s="29"/>
      <c r="R21" s="29"/>
      <c r="S21" s="29"/>
      <c r="T21" s="29"/>
      <c r="U21" s="54"/>
    </row>
    <row r="22" spans="1:21" ht="15.75" thickBot="1" x14ac:dyDescent="0.3">
      <c r="A22" s="32" t="s">
        <v>147</v>
      </c>
      <c r="B22" s="61" t="s">
        <v>58</v>
      </c>
      <c r="C22" s="81" t="s">
        <v>124</v>
      </c>
      <c r="D22" s="82"/>
      <c r="E22" s="62">
        <f>'ODCs Detail'!E14</f>
        <v>0</v>
      </c>
      <c r="F22" s="63"/>
      <c r="G22" s="63"/>
      <c r="H22" s="64">
        <f>'ODCs Detail'!H14</f>
        <v>0</v>
      </c>
      <c r="I22" s="63"/>
      <c r="J22" s="63"/>
      <c r="K22" s="64">
        <f>'ODCs Detail'!K14</f>
        <v>0</v>
      </c>
      <c r="L22" s="63"/>
      <c r="M22" s="63"/>
      <c r="N22" s="64">
        <f>'ODCs Detail'!N14</f>
        <v>0</v>
      </c>
      <c r="O22" s="63"/>
      <c r="P22" s="63"/>
      <c r="Q22" s="64">
        <f>'ODCs Detail'!Q14</f>
        <v>0</v>
      </c>
      <c r="R22" s="63"/>
      <c r="S22" s="63"/>
      <c r="T22" s="64">
        <f>'ODCs Detail'!T14</f>
        <v>0</v>
      </c>
      <c r="U22" s="54"/>
    </row>
    <row r="23" spans="1:21" s="54" customFormat="1" x14ac:dyDescent="0.25">
      <c r="A23" s="56"/>
      <c r="B23" s="57" t="s">
        <v>139</v>
      </c>
      <c r="C23" s="58"/>
      <c r="D23" s="58"/>
      <c r="E23" s="59">
        <f>SUM(E12:E22)</f>
        <v>40000</v>
      </c>
      <c r="F23" s="58"/>
      <c r="G23" s="58"/>
      <c r="H23" s="59">
        <f>SUM(H12:H22)</f>
        <v>0</v>
      </c>
      <c r="I23" s="58"/>
      <c r="J23" s="58"/>
      <c r="K23" s="59">
        <f>SUM(K12:K22)</f>
        <v>0</v>
      </c>
      <c r="L23" s="58"/>
      <c r="M23" s="58"/>
      <c r="N23" s="59">
        <f>SUM(N12:N22)</f>
        <v>0</v>
      </c>
      <c r="O23" s="58"/>
      <c r="P23" s="58"/>
      <c r="Q23" s="60">
        <f>SUM(Q12:Q22)</f>
        <v>0</v>
      </c>
      <c r="R23" s="58"/>
      <c r="S23" s="58"/>
      <c r="T23" s="60">
        <f>SUM(T12:T22)</f>
        <v>0</v>
      </c>
      <c r="U23" s="55">
        <f>SUM(E23,H23,K23,N23,Q23,T23)</f>
        <v>40000</v>
      </c>
    </row>
    <row r="24" spans="1:21" x14ac:dyDescent="0.25">
      <c r="E24" s="37"/>
      <c r="H24" s="37"/>
      <c r="K24" s="37"/>
      <c r="N24" s="37"/>
      <c r="Q24" s="4"/>
      <c r="T24" s="4"/>
      <c r="U24" s="55"/>
    </row>
    <row r="25" spans="1:21" x14ac:dyDescent="0.25">
      <c r="A25" s="9" t="s">
        <v>49</v>
      </c>
      <c r="B25" s="10" t="s">
        <v>59</v>
      </c>
      <c r="C25" s="11"/>
      <c r="D25" s="11"/>
      <c r="E25" s="11"/>
      <c r="F25" s="11"/>
      <c r="G25" s="11"/>
      <c r="H25" s="11"/>
      <c r="I25" s="11"/>
      <c r="J25" s="11"/>
      <c r="K25" s="11"/>
      <c r="L25" s="11"/>
      <c r="M25" s="11"/>
      <c r="N25" s="11"/>
      <c r="O25" s="11"/>
      <c r="P25" s="11"/>
      <c r="Q25" s="11"/>
      <c r="R25" s="11"/>
      <c r="S25" s="11"/>
      <c r="T25" s="11"/>
      <c r="U25" s="54"/>
    </row>
    <row r="26" spans="1:21" x14ac:dyDescent="0.25">
      <c r="A26" s="32" t="s">
        <v>12</v>
      </c>
      <c r="B26" s="33" t="s">
        <v>35</v>
      </c>
      <c r="C26" s="12">
        <f>((7*16)*6)*8</f>
        <v>5376</v>
      </c>
      <c r="D26" s="76">
        <f>'Labor Category Rate'!C20</f>
        <v>0</v>
      </c>
      <c r="E26" s="35">
        <f>C26*D26</f>
        <v>0</v>
      </c>
      <c r="F26" s="12">
        <f>((7*16)*6)*8</f>
        <v>5376</v>
      </c>
      <c r="G26" s="76">
        <f>'Labor Category Rate'!D20</f>
        <v>0</v>
      </c>
      <c r="H26" s="35">
        <f>F26*G26</f>
        <v>0</v>
      </c>
      <c r="I26" s="12">
        <f>((7*16)*6)*8</f>
        <v>5376</v>
      </c>
      <c r="J26" s="76">
        <f>'Labor Category Rate'!E20</f>
        <v>0</v>
      </c>
      <c r="K26" s="35">
        <f>I26*J26</f>
        <v>0</v>
      </c>
      <c r="L26" s="12">
        <f>((7*16)*6)*8</f>
        <v>5376</v>
      </c>
      <c r="M26" s="76">
        <f>'Labor Category Rate'!F20</f>
        <v>0</v>
      </c>
      <c r="N26" s="35">
        <f>L26*M26</f>
        <v>0</v>
      </c>
      <c r="O26" s="12">
        <f>((7*16)*6)*8</f>
        <v>5376</v>
      </c>
      <c r="P26" s="76">
        <f>'Labor Category Rate'!G20</f>
        <v>0</v>
      </c>
      <c r="Q26" s="35">
        <f>O26*P26</f>
        <v>0</v>
      </c>
      <c r="R26" s="12">
        <f>O26/2</f>
        <v>2688</v>
      </c>
      <c r="S26" s="76">
        <f>'Labor Category Rate'!H20</f>
        <v>0</v>
      </c>
      <c r="T26" s="35">
        <f>R26*S26</f>
        <v>0</v>
      </c>
      <c r="U26" s="54"/>
    </row>
    <row r="27" spans="1:21" x14ac:dyDescent="0.25">
      <c r="A27" s="32" t="s">
        <v>13</v>
      </c>
      <c r="B27" s="33" t="s">
        <v>36</v>
      </c>
      <c r="C27" s="12"/>
      <c r="D27" s="76">
        <f>'Labor Category Rate'!C21</f>
        <v>0</v>
      </c>
      <c r="E27" s="35">
        <f t="shared" ref="E27:E34" si="6">C27*D27</f>
        <v>0</v>
      </c>
      <c r="F27" s="12"/>
      <c r="G27" s="76">
        <f>'Labor Category Rate'!D21</f>
        <v>0</v>
      </c>
      <c r="H27" s="35">
        <f t="shared" ref="H27:H34" si="7">F27*G27</f>
        <v>0</v>
      </c>
      <c r="I27" s="12"/>
      <c r="J27" s="76">
        <f>'Labor Category Rate'!E21</f>
        <v>0</v>
      </c>
      <c r="K27" s="35">
        <f t="shared" ref="K27:K34" si="8">I27*J27</f>
        <v>0</v>
      </c>
      <c r="L27" s="12"/>
      <c r="M27" s="76">
        <f>'Labor Category Rate'!F21</f>
        <v>0</v>
      </c>
      <c r="N27" s="35">
        <f t="shared" ref="N27:N34" si="9">L27*M27</f>
        <v>0</v>
      </c>
      <c r="O27" s="12"/>
      <c r="P27" s="76">
        <f>'Labor Category Rate'!G21</f>
        <v>0</v>
      </c>
      <c r="Q27" s="35">
        <f t="shared" ref="Q27:Q34" si="10">O27*P27</f>
        <v>0</v>
      </c>
      <c r="R27" s="12"/>
      <c r="S27" s="76">
        <f>'Labor Category Rate'!H21</f>
        <v>0</v>
      </c>
      <c r="T27" s="35">
        <f t="shared" ref="T27:T34" si="11">R27*S27</f>
        <v>0</v>
      </c>
      <c r="U27" s="54"/>
    </row>
    <row r="28" spans="1:21" x14ac:dyDescent="0.25">
      <c r="A28" s="32" t="s">
        <v>14</v>
      </c>
      <c r="B28" s="33" t="s">
        <v>37</v>
      </c>
      <c r="C28" s="12">
        <f>((1*16)*6)*8</f>
        <v>768</v>
      </c>
      <c r="D28" s="76">
        <f>'Labor Category Rate'!C22</f>
        <v>0</v>
      </c>
      <c r="E28" s="35">
        <f t="shared" si="6"/>
        <v>0</v>
      </c>
      <c r="F28" s="12">
        <f>((1*16)*6)*8</f>
        <v>768</v>
      </c>
      <c r="G28" s="76">
        <f>'Labor Category Rate'!D22</f>
        <v>0</v>
      </c>
      <c r="H28" s="35">
        <f t="shared" si="7"/>
        <v>0</v>
      </c>
      <c r="I28" s="12">
        <f>((1*16)*6)*8</f>
        <v>768</v>
      </c>
      <c r="J28" s="76">
        <f>'Labor Category Rate'!E22</f>
        <v>0</v>
      </c>
      <c r="K28" s="35">
        <f t="shared" si="8"/>
        <v>0</v>
      </c>
      <c r="L28" s="12">
        <f>((1*16)*6)*8</f>
        <v>768</v>
      </c>
      <c r="M28" s="76">
        <f>'Labor Category Rate'!F22</f>
        <v>0</v>
      </c>
      <c r="N28" s="35">
        <f t="shared" si="9"/>
        <v>0</v>
      </c>
      <c r="O28" s="12">
        <f>((1*16)*6)*8</f>
        <v>768</v>
      </c>
      <c r="P28" s="76">
        <f>'Labor Category Rate'!G22</f>
        <v>0</v>
      </c>
      <c r="Q28" s="35">
        <f t="shared" si="10"/>
        <v>0</v>
      </c>
      <c r="R28" s="12">
        <f>O28/2</f>
        <v>384</v>
      </c>
      <c r="S28" s="76">
        <f>'Labor Category Rate'!H22</f>
        <v>0</v>
      </c>
      <c r="T28" s="35">
        <f t="shared" si="11"/>
        <v>0</v>
      </c>
      <c r="U28" s="54"/>
    </row>
    <row r="29" spans="1:21" x14ac:dyDescent="0.25">
      <c r="A29" s="32" t="s">
        <v>15</v>
      </c>
      <c r="B29" s="33" t="s">
        <v>38</v>
      </c>
      <c r="C29" s="12"/>
      <c r="D29" s="76">
        <f>'Labor Category Rate'!C23</f>
        <v>0</v>
      </c>
      <c r="E29" s="35">
        <f t="shared" si="6"/>
        <v>0</v>
      </c>
      <c r="F29" s="12"/>
      <c r="G29" s="76">
        <f>'Labor Category Rate'!D23</f>
        <v>0</v>
      </c>
      <c r="H29" s="35">
        <f t="shared" si="7"/>
        <v>0</v>
      </c>
      <c r="I29" s="12"/>
      <c r="J29" s="76">
        <f>'Labor Category Rate'!E23</f>
        <v>0</v>
      </c>
      <c r="K29" s="35">
        <f t="shared" si="8"/>
        <v>0</v>
      </c>
      <c r="L29" s="12"/>
      <c r="M29" s="76">
        <f>'Labor Category Rate'!F23</f>
        <v>0</v>
      </c>
      <c r="N29" s="35">
        <f t="shared" si="9"/>
        <v>0</v>
      </c>
      <c r="O29" s="12"/>
      <c r="P29" s="76">
        <f>'Labor Category Rate'!G23</f>
        <v>0</v>
      </c>
      <c r="Q29" s="35">
        <f t="shared" si="10"/>
        <v>0</v>
      </c>
      <c r="R29" s="12"/>
      <c r="S29" s="76">
        <f>'Labor Category Rate'!H23</f>
        <v>0</v>
      </c>
      <c r="T29" s="35">
        <f t="shared" si="11"/>
        <v>0</v>
      </c>
      <c r="U29" s="54"/>
    </row>
    <row r="30" spans="1:21" x14ac:dyDescent="0.25">
      <c r="A30" s="32" t="s">
        <v>51</v>
      </c>
      <c r="B30" s="33" t="s">
        <v>39</v>
      </c>
      <c r="C30" s="12"/>
      <c r="D30" s="76">
        <f>'Labor Category Rate'!C24</f>
        <v>0</v>
      </c>
      <c r="E30" s="35">
        <f t="shared" si="6"/>
        <v>0</v>
      </c>
      <c r="F30" s="12"/>
      <c r="G30" s="76">
        <f>'Labor Category Rate'!D24</f>
        <v>0</v>
      </c>
      <c r="H30" s="35">
        <f t="shared" si="7"/>
        <v>0</v>
      </c>
      <c r="I30" s="12"/>
      <c r="J30" s="76">
        <f>'Labor Category Rate'!E24</f>
        <v>0</v>
      </c>
      <c r="K30" s="35">
        <f t="shared" si="8"/>
        <v>0</v>
      </c>
      <c r="L30" s="12"/>
      <c r="M30" s="76">
        <f>'Labor Category Rate'!F24</f>
        <v>0</v>
      </c>
      <c r="N30" s="35">
        <f t="shared" si="9"/>
        <v>0</v>
      </c>
      <c r="O30" s="12"/>
      <c r="P30" s="76">
        <f>'Labor Category Rate'!G24</f>
        <v>0</v>
      </c>
      <c r="Q30" s="35">
        <f t="shared" si="10"/>
        <v>0</v>
      </c>
      <c r="R30" s="12"/>
      <c r="S30" s="76">
        <f>'Labor Category Rate'!H24</f>
        <v>0</v>
      </c>
      <c r="T30" s="35">
        <f t="shared" si="11"/>
        <v>0</v>
      </c>
      <c r="U30" s="54"/>
    </row>
    <row r="31" spans="1:21" x14ac:dyDescent="0.25">
      <c r="A31" s="32" t="s">
        <v>52</v>
      </c>
      <c r="B31" s="33" t="s">
        <v>40</v>
      </c>
      <c r="C31" s="12">
        <f>((1*16)*6)*8</f>
        <v>768</v>
      </c>
      <c r="D31" s="76">
        <f>'Labor Category Rate'!C25</f>
        <v>0</v>
      </c>
      <c r="E31" s="35">
        <f t="shared" si="6"/>
        <v>0</v>
      </c>
      <c r="F31" s="12">
        <f>((1*16)*6)*8</f>
        <v>768</v>
      </c>
      <c r="G31" s="76">
        <f>'Labor Category Rate'!D25</f>
        <v>0</v>
      </c>
      <c r="H31" s="35">
        <f t="shared" si="7"/>
        <v>0</v>
      </c>
      <c r="I31" s="12">
        <f>((1*16)*6)*8</f>
        <v>768</v>
      </c>
      <c r="J31" s="76">
        <f>'Labor Category Rate'!E25</f>
        <v>0</v>
      </c>
      <c r="K31" s="35">
        <f t="shared" si="8"/>
        <v>0</v>
      </c>
      <c r="L31" s="12">
        <f>((1*16)*6)*8</f>
        <v>768</v>
      </c>
      <c r="M31" s="76">
        <f>'Labor Category Rate'!F25</f>
        <v>0</v>
      </c>
      <c r="N31" s="35">
        <f t="shared" si="9"/>
        <v>0</v>
      </c>
      <c r="O31" s="12">
        <f>((1*16)*6)*8</f>
        <v>768</v>
      </c>
      <c r="P31" s="76">
        <f>'Labor Category Rate'!G25</f>
        <v>0</v>
      </c>
      <c r="Q31" s="35">
        <f t="shared" si="10"/>
        <v>0</v>
      </c>
      <c r="R31" s="12">
        <f>O31/2</f>
        <v>384</v>
      </c>
      <c r="S31" s="76">
        <f>'Labor Category Rate'!H25</f>
        <v>0</v>
      </c>
      <c r="T31" s="35">
        <f t="shared" si="11"/>
        <v>0</v>
      </c>
      <c r="U31" s="54"/>
    </row>
    <row r="32" spans="1:21" x14ac:dyDescent="0.25">
      <c r="A32" s="32" t="s">
        <v>53</v>
      </c>
      <c r="B32" s="33" t="s">
        <v>41</v>
      </c>
      <c r="C32" s="12"/>
      <c r="D32" s="76">
        <f>'Labor Category Rate'!C26</f>
        <v>0</v>
      </c>
      <c r="E32" s="35">
        <f t="shared" si="6"/>
        <v>0</v>
      </c>
      <c r="F32" s="12"/>
      <c r="G32" s="76">
        <f>'Labor Category Rate'!D26</f>
        <v>0</v>
      </c>
      <c r="H32" s="35">
        <f t="shared" si="7"/>
        <v>0</v>
      </c>
      <c r="I32" s="12"/>
      <c r="J32" s="76">
        <f>'Labor Category Rate'!E26</f>
        <v>0</v>
      </c>
      <c r="K32" s="35">
        <f t="shared" si="8"/>
        <v>0</v>
      </c>
      <c r="L32" s="12"/>
      <c r="M32" s="76">
        <f>'Labor Category Rate'!F26</f>
        <v>0</v>
      </c>
      <c r="N32" s="35">
        <f t="shared" si="9"/>
        <v>0</v>
      </c>
      <c r="O32" s="12"/>
      <c r="P32" s="76">
        <f>'Labor Category Rate'!G26</f>
        <v>0</v>
      </c>
      <c r="Q32" s="35">
        <f t="shared" si="10"/>
        <v>0</v>
      </c>
      <c r="R32" s="12"/>
      <c r="S32" s="76">
        <f>'Labor Category Rate'!H26</f>
        <v>0</v>
      </c>
      <c r="T32" s="35">
        <f t="shared" si="11"/>
        <v>0</v>
      </c>
      <c r="U32" s="54"/>
    </row>
    <row r="33" spans="1:21" x14ac:dyDescent="0.25">
      <c r="A33" s="32" t="s">
        <v>54</v>
      </c>
      <c r="B33" s="33" t="s">
        <v>42</v>
      </c>
      <c r="C33" s="12"/>
      <c r="D33" s="76">
        <f>'Labor Category Rate'!C27</f>
        <v>0</v>
      </c>
      <c r="E33" s="35">
        <f t="shared" si="6"/>
        <v>0</v>
      </c>
      <c r="F33" s="12"/>
      <c r="G33" s="76">
        <f>'Labor Category Rate'!D27</f>
        <v>0</v>
      </c>
      <c r="H33" s="35">
        <f t="shared" si="7"/>
        <v>0</v>
      </c>
      <c r="I33" s="12"/>
      <c r="J33" s="76">
        <f>'Labor Category Rate'!E27</f>
        <v>0</v>
      </c>
      <c r="K33" s="35">
        <f t="shared" si="8"/>
        <v>0</v>
      </c>
      <c r="L33" s="12"/>
      <c r="M33" s="76">
        <f>'Labor Category Rate'!F27</f>
        <v>0</v>
      </c>
      <c r="N33" s="35">
        <f t="shared" si="9"/>
        <v>0</v>
      </c>
      <c r="O33" s="12"/>
      <c r="P33" s="76">
        <f>'Labor Category Rate'!G27</f>
        <v>0</v>
      </c>
      <c r="Q33" s="35">
        <f t="shared" si="10"/>
        <v>0</v>
      </c>
      <c r="R33" s="12"/>
      <c r="S33" s="76">
        <f>'Labor Category Rate'!H27</f>
        <v>0</v>
      </c>
      <c r="T33" s="35">
        <f t="shared" si="11"/>
        <v>0</v>
      </c>
      <c r="U33" s="54"/>
    </row>
    <row r="34" spans="1:21" x14ac:dyDescent="0.25">
      <c r="A34" s="32" t="s">
        <v>55</v>
      </c>
      <c r="B34" s="33" t="s">
        <v>148</v>
      </c>
      <c r="C34" s="12">
        <f>((1*16)*6)*8</f>
        <v>768</v>
      </c>
      <c r="D34" s="76">
        <f>'Labor Category Rate'!C28</f>
        <v>0</v>
      </c>
      <c r="E34" s="35">
        <f t="shared" si="6"/>
        <v>0</v>
      </c>
      <c r="F34" s="12">
        <f>((1*16)*6)*8</f>
        <v>768</v>
      </c>
      <c r="G34" s="76">
        <f>'Labor Category Rate'!D28</f>
        <v>0</v>
      </c>
      <c r="H34" s="35">
        <f t="shared" si="7"/>
        <v>0</v>
      </c>
      <c r="I34" s="12">
        <f>((1*16)*6)*8</f>
        <v>768</v>
      </c>
      <c r="J34" s="76">
        <f>'Labor Category Rate'!E28</f>
        <v>0</v>
      </c>
      <c r="K34" s="35">
        <f t="shared" si="8"/>
        <v>0</v>
      </c>
      <c r="L34" s="12">
        <f>((1*16)*6)*8</f>
        <v>768</v>
      </c>
      <c r="M34" s="76">
        <f>'Labor Category Rate'!F28</f>
        <v>0</v>
      </c>
      <c r="N34" s="35">
        <f t="shared" si="9"/>
        <v>0</v>
      </c>
      <c r="O34" s="12">
        <f>((1*16)*6)*8</f>
        <v>768</v>
      </c>
      <c r="P34" s="76">
        <f>'Labor Category Rate'!G28</f>
        <v>0</v>
      </c>
      <c r="Q34" s="35">
        <f t="shared" si="10"/>
        <v>0</v>
      </c>
      <c r="R34" s="12">
        <f>O34/2</f>
        <v>384</v>
      </c>
      <c r="S34" s="76">
        <f>'Labor Category Rate'!H28</f>
        <v>0</v>
      </c>
      <c r="T34" s="35">
        <f t="shared" si="11"/>
        <v>0</v>
      </c>
      <c r="U34" s="54"/>
    </row>
    <row r="35" spans="1:21" x14ac:dyDescent="0.25">
      <c r="A35" s="32" t="s">
        <v>56</v>
      </c>
      <c r="B35" s="33" t="s">
        <v>60</v>
      </c>
      <c r="C35" s="77" t="s">
        <v>125</v>
      </c>
      <c r="D35" s="78"/>
      <c r="E35" s="35">
        <f>'TEP Travel Expense detail'!E19</f>
        <v>40000</v>
      </c>
      <c r="F35" s="29"/>
      <c r="G35" s="29"/>
      <c r="H35" s="29"/>
      <c r="I35" s="29"/>
      <c r="J35" s="29"/>
      <c r="K35" s="29"/>
      <c r="L35" s="29"/>
      <c r="M35" s="29"/>
      <c r="N35" s="29"/>
      <c r="O35" s="29"/>
      <c r="P35" s="29"/>
      <c r="Q35" s="29"/>
      <c r="R35" s="29"/>
      <c r="S35" s="29"/>
      <c r="T35" s="29"/>
      <c r="U35" s="54"/>
    </row>
    <row r="36" spans="1:21" ht="15.75" thickBot="1" x14ac:dyDescent="0.3">
      <c r="A36" s="32" t="s">
        <v>149</v>
      </c>
      <c r="B36" s="61" t="s">
        <v>61</v>
      </c>
      <c r="C36" s="81" t="s">
        <v>124</v>
      </c>
      <c r="D36" s="82"/>
      <c r="E36" s="62">
        <f>'ODCs Detail'!E14</f>
        <v>0</v>
      </c>
      <c r="F36" s="63"/>
      <c r="G36" s="63"/>
      <c r="H36" s="64">
        <f>'ODCs Detail'!H14</f>
        <v>0</v>
      </c>
      <c r="I36" s="63"/>
      <c r="J36" s="63"/>
      <c r="K36" s="64">
        <f>'ODCs Detail'!K14</f>
        <v>0</v>
      </c>
      <c r="L36" s="63"/>
      <c r="M36" s="63"/>
      <c r="N36" s="64">
        <f>'ODCs Detail'!N14</f>
        <v>0</v>
      </c>
      <c r="O36" s="63"/>
      <c r="P36" s="63"/>
      <c r="Q36" s="64">
        <f>'ODCs Detail'!Q14</f>
        <v>0</v>
      </c>
      <c r="R36" s="63"/>
      <c r="S36" s="63"/>
      <c r="T36" s="64">
        <f>'ODCs Detail'!T14</f>
        <v>0</v>
      </c>
      <c r="U36" s="54"/>
    </row>
    <row r="37" spans="1:21" x14ac:dyDescent="0.25">
      <c r="A37" s="58"/>
      <c r="B37" s="57" t="s">
        <v>140</v>
      </c>
      <c r="C37" s="58"/>
      <c r="D37" s="58"/>
      <c r="E37" s="59">
        <f>SUM(E26:E36)</f>
        <v>40000</v>
      </c>
      <c r="F37" s="58"/>
      <c r="G37" s="58"/>
      <c r="H37" s="59">
        <f>SUM(H26:H36)</f>
        <v>0</v>
      </c>
      <c r="I37" s="58"/>
      <c r="J37" s="58"/>
      <c r="K37" s="59">
        <f>SUM(K26:K36)</f>
        <v>0</v>
      </c>
      <c r="L37" s="58"/>
      <c r="M37" s="58"/>
      <c r="N37" s="59">
        <f>SUM(N26:N36)</f>
        <v>0</v>
      </c>
      <c r="O37" s="58"/>
      <c r="P37" s="58"/>
      <c r="Q37" s="60">
        <f>SUM(Q26:Q36)</f>
        <v>0</v>
      </c>
      <c r="R37" s="58"/>
      <c r="S37" s="58"/>
      <c r="T37" s="60">
        <f>SUM(T26:T36)</f>
        <v>0</v>
      </c>
      <c r="U37" s="55">
        <f>SUM(E37,H37,K37,N37,Q37,T37)</f>
        <v>40000</v>
      </c>
    </row>
    <row r="38" spans="1:21" x14ac:dyDescent="0.25">
      <c r="E38" s="37"/>
      <c r="H38" s="37"/>
      <c r="K38" s="37"/>
      <c r="N38" s="37"/>
      <c r="Q38" s="4"/>
      <c r="T38" s="4"/>
      <c r="U38" s="55"/>
    </row>
    <row r="39" spans="1:21" x14ac:dyDescent="0.25">
      <c r="A39" s="30" t="s">
        <v>103</v>
      </c>
      <c r="B39" s="31" t="s">
        <v>80</v>
      </c>
      <c r="C39" s="29"/>
      <c r="D39" s="29"/>
      <c r="E39" s="29"/>
      <c r="F39" s="29"/>
      <c r="G39" s="29"/>
      <c r="H39" s="29"/>
      <c r="I39" s="29"/>
      <c r="J39" s="29"/>
      <c r="K39" s="29"/>
      <c r="L39" s="29"/>
      <c r="M39" s="29"/>
      <c r="N39" s="29"/>
      <c r="O39" s="29"/>
      <c r="P39" s="29"/>
      <c r="Q39" s="11"/>
      <c r="R39" s="29"/>
      <c r="S39" s="29"/>
      <c r="T39" s="11"/>
      <c r="U39" s="54"/>
    </row>
    <row r="40" spans="1:21" x14ac:dyDescent="0.25">
      <c r="A40" s="32" t="s">
        <v>16</v>
      </c>
      <c r="B40" s="33" t="s">
        <v>35</v>
      </c>
      <c r="C40" s="12">
        <f>((6*6)*6)*8</f>
        <v>1728</v>
      </c>
      <c r="D40" s="76">
        <f>'Labor Category Rate'!C35</f>
        <v>0</v>
      </c>
      <c r="E40" s="35">
        <f>C40*D40</f>
        <v>0</v>
      </c>
      <c r="F40" s="12">
        <f>((6*6)*6)*8</f>
        <v>1728</v>
      </c>
      <c r="G40" s="76">
        <f>'Labor Category Rate'!D35</f>
        <v>0</v>
      </c>
      <c r="H40" s="35">
        <f>F40*G40</f>
        <v>0</v>
      </c>
      <c r="I40" s="12">
        <f>((6*6)*6)*8</f>
        <v>1728</v>
      </c>
      <c r="J40" s="76">
        <f>'Labor Category Rate'!E35</f>
        <v>0</v>
      </c>
      <c r="K40" s="35">
        <f>I40*J40</f>
        <v>0</v>
      </c>
      <c r="L40" s="12">
        <f>((6*6)*6)*8</f>
        <v>1728</v>
      </c>
      <c r="M40" s="76">
        <f>'Labor Category Rate'!F35</f>
        <v>0</v>
      </c>
      <c r="N40" s="35">
        <f>L40*M40</f>
        <v>0</v>
      </c>
      <c r="O40" s="12">
        <f>((6*6)*6)*8</f>
        <v>1728</v>
      </c>
      <c r="P40" s="76">
        <f>'Labor Category Rate'!G35</f>
        <v>0</v>
      </c>
      <c r="Q40" s="35">
        <f>O40*P40</f>
        <v>0</v>
      </c>
      <c r="R40" s="12">
        <f>O40/2</f>
        <v>864</v>
      </c>
      <c r="S40" s="76">
        <f>'Labor Category Rate'!H35</f>
        <v>0</v>
      </c>
      <c r="T40" s="35">
        <f>R40*S40</f>
        <v>0</v>
      </c>
      <c r="U40" s="54"/>
    </row>
    <row r="41" spans="1:21" x14ac:dyDescent="0.25">
      <c r="A41" s="32" t="s">
        <v>17</v>
      </c>
      <c r="B41" s="33" t="s">
        <v>36</v>
      </c>
      <c r="C41" s="12"/>
      <c r="D41" s="76">
        <f>'Labor Category Rate'!C36</f>
        <v>0</v>
      </c>
      <c r="E41" s="35">
        <f t="shared" ref="E41:E48" si="12">C41*D41</f>
        <v>0</v>
      </c>
      <c r="F41" s="12"/>
      <c r="G41" s="76">
        <f>'Labor Category Rate'!D36</f>
        <v>0</v>
      </c>
      <c r="H41" s="35">
        <f t="shared" ref="H41:H48" si="13">F41*G41</f>
        <v>0</v>
      </c>
      <c r="I41" s="12"/>
      <c r="J41" s="76">
        <f>'Labor Category Rate'!E36</f>
        <v>0</v>
      </c>
      <c r="K41" s="35">
        <f t="shared" ref="K41:K48" si="14">I41*J41</f>
        <v>0</v>
      </c>
      <c r="L41" s="12"/>
      <c r="M41" s="76">
        <f>'Labor Category Rate'!F36</f>
        <v>0</v>
      </c>
      <c r="N41" s="35">
        <f t="shared" ref="N41:N48" si="15">L41*M41</f>
        <v>0</v>
      </c>
      <c r="O41" s="12"/>
      <c r="P41" s="76">
        <f>'Labor Category Rate'!G36</f>
        <v>0</v>
      </c>
      <c r="Q41" s="35">
        <f t="shared" ref="Q41:Q48" si="16">O41*P41</f>
        <v>0</v>
      </c>
      <c r="R41" s="12"/>
      <c r="S41" s="76">
        <f>'Labor Category Rate'!H36</f>
        <v>0</v>
      </c>
      <c r="T41" s="35">
        <f t="shared" ref="T41:T48" si="17">R41*S41</f>
        <v>0</v>
      </c>
      <c r="U41" s="54"/>
    </row>
    <row r="42" spans="1:21" x14ac:dyDescent="0.25">
      <c r="A42" s="32" t="s">
        <v>18</v>
      </c>
      <c r="B42" s="33" t="s">
        <v>37</v>
      </c>
      <c r="C42" s="12"/>
      <c r="D42" s="76">
        <f>'Labor Category Rate'!C37</f>
        <v>0</v>
      </c>
      <c r="E42" s="35">
        <f t="shared" si="12"/>
        <v>0</v>
      </c>
      <c r="F42" s="12"/>
      <c r="G42" s="76">
        <f>'Labor Category Rate'!D37</f>
        <v>0</v>
      </c>
      <c r="H42" s="35">
        <f t="shared" si="13"/>
        <v>0</v>
      </c>
      <c r="I42" s="12"/>
      <c r="J42" s="76">
        <f>'Labor Category Rate'!E37</f>
        <v>0</v>
      </c>
      <c r="K42" s="35">
        <f t="shared" si="14"/>
        <v>0</v>
      </c>
      <c r="L42" s="12"/>
      <c r="M42" s="76">
        <f>'Labor Category Rate'!F37</f>
        <v>0</v>
      </c>
      <c r="N42" s="35">
        <f t="shared" si="15"/>
        <v>0</v>
      </c>
      <c r="O42" s="12"/>
      <c r="P42" s="76">
        <f>'Labor Category Rate'!G37</f>
        <v>0</v>
      </c>
      <c r="Q42" s="35">
        <f t="shared" si="16"/>
        <v>0</v>
      </c>
      <c r="R42" s="12"/>
      <c r="S42" s="76">
        <f>'Labor Category Rate'!H37</f>
        <v>0</v>
      </c>
      <c r="T42" s="35">
        <f t="shared" si="17"/>
        <v>0</v>
      </c>
      <c r="U42" s="54"/>
    </row>
    <row r="43" spans="1:21" x14ac:dyDescent="0.25">
      <c r="A43" s="32" t="s">
        <v>19</v>
      </c>
      <c r="B43" s="33" t="s">
        <v>38</v>
      </c>
      <c r="C43" s="12"/>
      <c r="D43" s="76">
        <f>'Labor Category Rate'!C38</f>
        <v>0</v>
      </c>
      <c r="E43" s="35">
        <f t="shared" si="12"/>
        <v>0</v>
      </c>
      <c r="F43" s="12"/>
      <c r="G43" s="76">
        <f>'Labor Category Rate'!D38</f>
        <v>0</v>
      </c>
      <c r="H43" s="35">
        <f t="shared" si="13"/>
        <v>0</v>
      </c>
      <c r="I43" s="12"/>
      <c r="J43" s="76">
        <f>'Labor Category Rate'!E38</f>
        <v>0</v>
      </c>
      <c r="K43" s="35">
        <f t="shared" si="14"/>
        <v>0</v>
      </c>
      <c r="L43" s="12"/>
      <c r="M43" s="76">
        <f>'Labor Category Rate'!F38</f>
        <v>0</v>
      </c>
      <c r="N43" s="35">
        <f t="shared" si="15"/>
        <v>0</v>
      </c>
      <c r="O43" s="12"/>
      <c r="P43" s="76">
        <f>'Labor Category Rate'!G38</f>
        <v>0</v>
      </c>
      <c r="Q43" s="35">
        <f t="shared" si="16"/>
        <v>0</v>
      </c>
      <c r="R43" s="12"/>
      <c r="S43" s="76">
        <f>'Labor Category Rate'!H38</f>
        <v>0</v>
      </c>
      <c r="T43" s="35">
        <f t="shared" si="17"/>
        <v>0</v>
      </c>
      <c r="U43" s="54"/>
    </row>
    <row r="44" spans="1:21" x14ac:dyDescent="0.25">
      <c r="A44" s="32" t="s">
        <v>62</v>
      </c>
      <c r="B44" s="33" t="s">
        <v>39</v>
      </c>
      <c r="C44" s="12"/>
      <c r="D44" s="76">
        <f>'Labor Category Rate'!C39</f>
        <v>0</v>
      </c>
      <c r="E44" s="35">
        <f t="shared" si="12"/>
        <v>0</v>
      </c>
      <c r="F44" s="12"/>
      <c r="G44" s="76">
        <f>'Labor Category Rate'!D39</f>
        <v>0</v>
      </c>
      <c r="H44" s="35">
        <f t="shared" si="13"/>
        <v>0</v>
      </c>
      <c r="I44" s="12"/>
      <c r="J44" s="76">
        <f>'Labor Category Rate'!E39</f>
        <v>0</v>
      </c>
      <c r="K44" s="35">
        <f t="shared" si="14"/>
        <v>0</v>
      </c>
      <c r="L44" s="12"/>
      <c r="M44" s="76">
        <f>'Labor Category Rate'!F39</f>
        <v>0</v>
      </c>
      <c r="N44" s="35">
        <f t="shared" si="15"/>
        <v>0</v>
      </c>
      <c r="O44" s="12"/>
      <c r="P44" s="76">
        <f>'Labor Category Rate'!G39</f>
        <v>0</v>
      </c>
      <c r="Q44" s="35">
        <f t="shared" si="16"/>
        <v>0</v>
      </c>
      <c r="R44" s="12"/>
      <c r="S44" s="76">
        <f>'Labor Category Rate'!H39</f>
        <v>0</v>
      </c>
      <c r="T44" s="35">
        <f t="shared" si="17"/>
        <v>0</v>
      </c>
      <c r="U44" s="54"/>
    </row>
    <row r="45" spans="1:21" x14ac:dyDescent="0.25">
      <c r="A45" s="32" t="s">
        <v>63</v>
      </c>
      <c r="B45" s="33" t="s">
        <v>40</v>
      </c>
      <c r="C45" s="12"/>
      <c r="D45" s="76">
        <f>'Labor Category Rate'!C40</f>
        <v>0</v>
      </c>
      <c r="E45" s="35">
        <f t="shared" si="12"/>
        <v>0</v>
      </c>
      <c r="F45" s="12"/>
      <c r="G45" s="76">
        <f>'Labor Category Rate'!D40</f>
        <v>0</v>
      </c>
      <c r="H45" s="35">
        <f t="shared" si="13"/>
        <v>0</v>
      </c>
      <c r="I45" s="12"/>
      <c r="J45" s="76">
        <f>'Labor Category Rate'!E40</f>
        <v>0</v>
      </c>
      <c r="K45" s="35">
        <f t="shared" si="14"/>
        <v>0</v>
      </c>
      <c r="L45" s="12"/>
      <c r="M45" s="76">
        <f>'Labor Category Rate'!F40</f>
        <v>0</v>
      </c>
      <c r="N45" s="35">
        <f t="shared" si="15"/>
        <v>0</v>
      </c>
      <c r="O45" s="12"/>
      <c r="P45" s="76">
        <f>'Labor Category Rate'!G40</f>
        <v>0</v>
      </c>
      <c r="Q45" s="35">
        <f t="shared" si="16"/>
        <v>0</v>
      </c>
      <c r="R45" s="12"/>
      <c r="S45" s="76">
        <f>'Labor Category Rate'!H40</f>
        <v>0</v>
      </c>
      <c r="T45" s="35">
        <f t="shared" si="17"/>
        <v>0</v>
      </c>
      <c r="U45" s="54"/>
    </row>
    <row r="46" spans="1:21" x14ac:dyDescent="0.25">
      <c r="A46" s="32" t="s">
        <v>64</v>
      </c>
      <c r="B46" s="33" t="s">
        <v>41</v>
      </c>
      <c r="C46" s="12"/>
      <c r="D46" s="76">
        <f>'Labor Category Rate'!C41</f>
        <v>0</v>
      </c>
      <c r="E46" s="35">
        <f t="shared" si="12"/>
        <v>0</v>
      </c>
      <c r="F46" s="12"/>
      <c r="G46" s="76">
        <f>'Labor Category Rate'!D41</f>
        <v>0</v>
      </c>
      <c r="H46" s="35">
        <f t="shared" si="13"/>
        <v>0</v>
      </c>
      <c r="I46" s="12"/>
      <c r="J46" s="76">
        <f>'Labor Category Rate'!E41</f>
        <v>0</v>
      </c>
      <c r="K46" s="35">
        <f t="shared" si="14"/>
        <v>0</v>
      </c>
      <c r="L46" s="12"/>
      <c r="M46" s="76">
        <f>'Labor Category Rate'!F41</f>
        <v>0</v>
      </c>
      <c r="N46" s="35">
        <f t="shared" si="15"/>
        <v>0</v>
      </c>
      <c r="O46" s="12"/>
      <c r="P46" s="76">
        <f>'Labor Category Rate'!G41</f>
        <v>0</v>
      </c>
      <c r="Q46" s="35">
        <f t="shared" si="16"/>
        <v>0</v>
      </c>
      <c r="R46" s="12"/>
      <c r="S46" s="76">
        <f>'Labor Category Rate'!H41</f>
        <v>0</v>
      </c>
      <c r="T46" s="35">
        <f t="shared" si="17"/>
        <v>0</v>
      </c>
      <c r="U46" s="54"/>
    </row>
    <row r="47" spans="1:21" x14ac:dyDescent="0.25">
      <c r="A47" s="32" t="s">
        <v>65</v>
      </c>
      <c r="B47" s="33" t="s">
        <v>42</v>
      </c>
      <c r="C47" s="12"/>
      <c r="D47" s="76">
        <f>'Labor Category Rate'!C42</f>
        <v>0</v>
      </c>
      <c r="E47" s="35">
        <f t="shared" si="12"/>
        <v>0</v>
      </c>
      <c r="F47" s="12"/>
      <c r="G47" s="76">
        <f>'Labor Category Rate'!D42</f>
        <v>0</v>
      </c>
      <c r="H47" s="35">
        <f t="shared" si="13"/>
        <v>0</v>
      </c>
      <c r="I47" s="12"/>
      <c r="J47" s="76">
        <f>'Labor Category Rate'!E42</f>
        <v>0</v>
      </c>
      <c r="K47" s="35">
        <f t="shared" si="14"/>
        <v>0</v>
      </c>
      <c r="L47" s="12"/>
      <c r="M47" s="76">
        <f>'Labor Category Rate'!F42</f>
        <v>0</v>
      </c>
      <c r="N47" s="35">
        <f t="shared" si="15"/>
        <v>0</v>
      </c>
      <c r="O47" s="12"/>
      <c r="P47" s="76">
        <f>'Labor Category Rate'!G42</f>
        <v>0</v>
      </c>
      <c r="Q47" s="35">
        <f t="shared" si="16"/>
        <v>0</v>
      </c>
      <c r="R47" s="12"/>
      <c r="S47" s="76">
        <f>'Labor Category Rate'!H42</f>
        <v>0</v>
      </c>
      <c r="T47" s="35">
        <f t="shared" si="17"/>
        <v>0</v>
      </c>
      <c r="U47" s="54"/>
    </row>
    <row r="48" spans="1:21" x14ac:dyDescent="0.25">
      <c r="A48" s="32" t="s">
        <v>66</v>
      </c>
      <c r="B48" s="33" t="s">
        <v>148</v>
      </c>
      <c r="C48" s="12">
        <f>((2*6)*6)*8</f>
        <v>576</v>
      </c>
      <c r="D48" s="76">
        <f>'Labor Category Rate'!C43</f>
        <v>0</v>
      </c>
      <c r="E48" s="35">
        <f t="shared" si="12"/>
        <v>0</v>
      </c>
      <c r="F48" s="12">
        <f>((2*6)*6)*8</f>
        <v>576</v>
      </c>
      <c r="G48" s="76">
        <f>'Labor Category Rate'!D43</f>
        <v>0</v>
      </c>
      <c r="H48" s="35">
        <f t="shared" si="13"/>
        <v>0</v>
      </c>
      <c r="I48" s="12">
        <f>((2*6)*6)*8</f>
        <v>576</v>
      </c>
      <c r="J48" s="76">
        <f>'Labor Category Rate'!E43</f>
        <v>0</v>
      </c>
      <c r="K48" s="35">
        <f t="shared" si="14"/>
        <v>0</v>
      </c>
      <c r="L48" s="12">
        <f>((2*6)*6)*8</f>
        <v>576</v>
      </c>
      <c r="M48" s="76">
        <f>'Labor Category Rate'!F43</f>
        <v>0</v>
      </c>
      <c r="N48" s="35">
        <f t="shared" si="15"/>
        <v>0</v>
      </c>
      <c r="O48" s="12">
        <f>((2*6)*6)*8</f>
        <v>576</v>
      </c>
      <c r="P48" s="76">
        <f>'Labor Category Rate'!G43</f>
        <v>0</v>
      </c>
      <c r="Q48" s="35">
        <f t="shared" si="16"/>
        <v>0</v>
      </c>
      <c r="R48" s="12">
        <f>O48/2</f>
        <v>288</v>
      </c>
      <c r="S48" s="76">
        <f>'Labor Category Rate'!H43</f>
        <v>0</v>
      </c>
      <c r="T48" s="35">
        <f t="shared" si="17"/>
        <v>0</v>
      </c>
      <c r="U48" s="54"/>
    </row>
    <row r="49" spans="1:21" x14ac:dyDescent="0.25">
      <c r="A49" s="32" t="s">
        <v>67</v>
      </c>
      <c r="B49" s="33" t="s">
        <v>81</v>
      </c>
      <c r="C49" s="77" t="s">
        <v>125</v>
      </c>
      <c r="D49" s="78"/>
      <c r="E49" s="35">
        <f>'TEP Travel Expense detail'!E26</f>
        <v>40000</v>
      </c>
      <c r="F49" s="29"/>
      <c r="G49" s="29"/>
      <c r="H49" s="29"/>
      <c r="I49" s="29"/>
      <c r="J49" s="29"/>
      <c r="K49" s="29"/>
      <c r="L49" s="29"/>
      <c r="M49" s="29"/>
      <c r="N49" s="29"/>
      <c r="O49" s="29"/>
      <c r="P49" s="29"/>
      <c r="Q49" s="29"/>
      <c r="R49" s="29"/>
      <c r="S49" s="29"/>
      <c r="T49" s="29"/>
      <c r="U49" s="54"/>
    </row>
    <row r="50" spans="1:21" ht="15.75" thickBot="1" x14ac:dyDescent="0.3">
      <c r="A50" s="32" t="s">
        <v>150</v>
      </c>
      <c r="B50" s="61" t="s">
        <v>82</v>
      </c>
      <c r="C50" s="81" t="s">
        <v>124</v>
      </c>
      <c r="D50" s="82"/>
      <c r="E50" s="62">
        <f>'ODCs Detail'!E14</f>
        <v>0</v>
      </c>
      <c r="F50" s="63"/>
      <c r="G50" s="63"/>
      <c r="H50" s="64">
        <f>'ODCs Detail'!H14</f>
        <v>0</v>
      </c>
      <c r="I50" s="63"/>
      <c r="J50" s="63"/>
      <c r="K50" s="64">
        <f>'ODCs Detail'!K14</f>
        <v>0</v>
      </c>
      <c r="L50" s="63"/>
      <c r="M50" s="63"/>
      <c r="N50" s="64">
        <f>'ODCs Detail'!N14</f>
        <v>0</v>
      </c>
      <c r="O50" s="63"/>
      <c r="P50" s="63"/>
      <c r="Q50" s="64">
        <f>'ODCs Detail'!E14/2</f>
        <v>0</v>
      </c>
      <c r="R50" s="63"/>
      <c r="S50" s="63"/>
      <c r="T50" s="64">
        <f>'ODCs Detail'!T14</f>
        <v>0</v>
      </c>
      <c r="U50" s="54"/>
    </row>
    <row r="51" spans="1:21" x14ac:dyDescent="0.25">
      <c r="A51" s="58"/>
      <c r="B51" s="57" t="s">
        <v>141</v>
      </c>
      <c r="C51" s="58"/>
      <c r="D51" s="58"/>
      <c r="E51" s="59">
        <f>SUM(E40:E50)</f>
        <v>40000</v>
      </c>
      <c r="F51" s="58"/>
      <c r="G51" s="58"/>
      <c r="H51" s="59">
        <f>SUM(H40:H50)</f>
        <v>0</v>
      </c>
      <c r="I51" s="58"/>
      <c r="J51" s="58"/>
      <c r="K51" s="59">
        <f>SUM(K40:K50)</f>
        <v>0</v>
      </c>
      <c r="L51" s="58"/>
      <c r="M51" s="58"/>
      <c r="N51" s="59">
        <f>SUM(N40:N50)</f>
        <v>0</v>
      </c>
      <c r="O51" s="58"/>
      <c r="P51" s="58"/>
      <c r="Q51" s="60">
        <f>SUM(Q40:Q50)</f>
        <v>0</v>
      </c>
      <c r="R51" s="58"/>
      <c r="S51" s="58"/>
      <c r="T51" s="60">
        <f>SUM(T40:T50)</f>
        <v>0</v>
      </c>
      <c r="U51" s="55">
        <f>SUM(E51,H51,K51,N51,Q51,T51)</f>
        <v>40000</v>
      </c>
    </row>
    <row r="52" spans="1:21" x14ac:dyDescent="0.25">
      <c r="E52" s="37"/>
      <c r="H52" s="37"/>
      <c r="K52" s="37"/>
      <c r="N52" s="37"/>
      <c r="Q52" s="4"/>
      <c r="T52" s="4"/>
      <c r="U52" s="55"/>
    </row>
    <row r="53" spans="1:21" x14ac:dyDescent="0.25">
      <c r="A53" s="30" t="s">
        <v>104</v>
      </c>
      <c r="B53" s="31" t="s">
        <v>83</v>
      </c>
      <c r="C53" s="29"/>
      <c r="D53" s="29"/>
      <c r="E53" s="29"/>
      <c r="F53" s="29"/>
      <c r="G53" s="29"/>
      <c r="H53" s="29"/>
      <c r="I53" s="29"/>
      <c r="J53" s="29"/>
      <c r="K53" s="29"/>
      <c r="L53" s="29"/>
      <c r="M53" s="29"/>
      <c r="N53" s="29"/>
      <c r="O53" s="29"/>
      <c r="P53" s="29"/>
      <c r="Q53" s="29"/>
      <c r="R53" s="29"/>
      <c r="S53" s="29"/>
      <c r="T53" s="29"/>
      <c r="U53" s="54"/>
    </row>
    <row r="54" spans="1:21" x14ac:dyDescent="0.25">
      <c r="A54" s="32" t="s">
        <v>20</v>
      </c>
      <c r="B54" s="33" t="s">
        <v>35</v>
      </c>
      <c r="C54" s="12">
        <f>((2*4)*6)*8</f>
        <v>384</v>
      </c>
      <c r="D54" s="76">
        <f>'Labor Category Rate'!C50</f>
        <v>0</v>
      </c>
      <c r="E54" s="35">
        <f>C54*D54</f>
        <v>0</v>
      </c>
      <c r="F54" s="12">
        <f>((2*4)*6)*8</f>
        <v>384</v>
      </c>
      <c r="G54" s="76">
        <f>'Labor Category Rate'!D50</f>
        <v>0</v>
      </c>
      <c r="H54" s="35">
        <f>F54*G54</f>
        <v>0</v>
      </c>
      <c r="I54" s="12">
        <f>((2*4)*6)*8</f>
        <v>384</v>
      </c>
      <c r="J54" s="76">
        <f>'Labor Category Rate'!E50</f>
        <v>0</v>
      </c>
      <c r="K54" s="35">
        <f>I54*J54</f>
        <v>0</v>
      </c>
      <c r="L54" s="12">
        <f>((2*4)*6)*8</f>
        <v>384</v>
      </c>
      <c r="M54" s="76">
        <f>'Labor Category Rate'!F50</f>
        <v>0</v>
      </c>
      <c r="N54" s="35">
        <f>L54*M54</f>
        <v>0</v>
      </c>
      <c r="O54" s="12">
        <f>((2*4)*6)*8</f>
        <v>384</v>
      </c>
      <c r="P54" s="76">
        <f>'Labor Category Rate'!G50</f>
        <v>0</v>
      </c>
      <c r="Q54" s="35">
        <f>O54*P54</f>
        <v>0</v>
      </c>
      <c r="R54" s="12">
        <f>O54/2</f>
        <v>192</v>
      </c>
      <c r="S54" s="76">
        <f>'Labor Category Rate'!H50</f>
        <v>0</v>
      </c>
      <c r="T54" s="35">
        <f>R54*S54</f>
        <v>0</v>
      </c>
      <c r="U54" s="54"/>
    </row>
    <row r="55" spans="1:21" x14ac:dyDescent="0.25">
      <c r="A55" s="32" t="s">
        <v>21</v>
      </c>
      <c r="B55" s="33" t="s">
        <v>36</v>
      </c>
      <c r="C55" s="12"/>
      <c r="D55" s="76">
        <f>'Labor Category Rate'!C51</f>
        <v>0</v>
      </c>
      <c r="E55" s="35">
        <f>C55*D55</f>
        <v>0</v>
      </c>
      <c r="F55" s="12"/>
      <c r="G55" s="76">
        <f>'Labor Category Rate'!D51</f>
        <v>0</v>
      </c>
      <c r="H55" s="35">
        <f t="shared" ref="H55:H62" si="18">F55*G55</f>
        <v>0</v>
      </c>
      <c r="I55" s="12"/>
      <c r="J55" s="76">
        <f>'Labor Category Rate'!E51</f>
        <v>0</v>
      </c>
      <c r="K55" s="35">
        <f t="shared" ref="K55:K62" si="19">I55*J55</f>
        <v>0</v>
      </c>
      <c r="L55" s="12"/>
      <c r="M55" s="76">
        <f>'Labor Category Rate'!F51</f>
        <v>0</v>
      </c>
      <c r="N55" s="35">
        <f t="shared" ref="N55:N62" si="20">L55*M55</f>
        <v>0</v>
      </c>
      <c r="O55" s="12"/>
      <c r="P55" s="76">
        <f>'Labor Category Rate'!G51</f>
        <v>0</v>
      </c>
      <c r="Q55" s="35">
        <f t="shared" ref="Q55:Q62" si="21">O55*P55</f>
        <v>0</v>
      </c>
      <c r="R55" s="12"/>
      <c r="S55" s="76">
        <f>'Labor Category Rate'!H51</f>
        <v>0</v>
      </c>
      <c r="T55" s="35">
        <f t="shared" ref="T55:T62" si="22">R55*S55</f>
        <v>0</v>
      </c>
      <c r="U55" s="54"/>
    </row>
    <row r="56" spans="1:21" x14ac:dyDescent="0.25">
      <c r="A56" s="32" t="s">
        <v>22</v>
      </c>
      <c r="B56" s="33" t="s">
        <v>37</v>
      </c>
      <c r="C56" s="12"/>
      <c r="D56" s="76">
        <f>'Labor Category Rate'!C52</f>
        <v>0</v>
      </c>
      <c r="E56" s="35">
        <f t="shared" ref="E56:E62" si="23">C56*D56</f>
        <v>0</v>
      </c>
      <c r="F56" s="12"/>
      <c r="G56" s="76">
        <f>'Labor Category Rate'!D52</f>
        <v>0</v>
      </c>
      <c r="H56" s="35">
        <f t="shared" si="18"/>
        <v>0</v>
      </c>
      <c r="I56" s="12"/>
      <c r="J56" s="76">
        <f>'Labor Category Rate'!E52</f>
        <v>0</v>
      </c>
      <c r="K56" s="35">
        <f t="shared" si="19"/>
        <v>0</v>
      </c>
      <c r="L56" s="12"/>
      <c r="M56" s="76">
        <f>'Labor Category Rate'!F52</f>
        <v>0</v>
      </c>
      <c r="N56" s="35">
        <f t="shared" si="20"/>
        <v>0</v>
      </c>
      <c r="O56" s="12"/>
      <c r="P56" s="76">
        <f>'Labor Category Rate'!G52</f>
        <v>0</v>
      </c>
      <c r="Q56" s="35">
        <f t="shared" si="21"/>
        <v>0</v>
      </c>
      <c r="R56" s="12"/>
      <c r="S56" s="76">
        <f>'Labor Category Rate'!H52</f>
        <v>0</v>
      </c>
      <c r="T56" s="35">
        <f t="shared" si="22"/>
        <v>0</v>
      </c>
      <c r="U56" s="54"/>
    </row>
    <row r="57" spans="1:21" x14ac:dyDescent="0.25">
      <c r="A57" s="32" t="s">
        <v>23</v>
      </c>
      <c r="B57" s="33" t="s">
        <v>38</v>
      </c>
      <c r="C57" s="12"/>
      <c r="D57" s="76">
        <f>'Labor Category Rate'!C53</f>
        <v>0</v>
      </c>
      <c r="E57" s="35">
        <f t="shared" si="23"/>
        <v>0</v>
      </c>
      <c r="F57" s="12"/>
      <c r="G57" s="76">
        <f>'Labor Category Rate'!D53</f>
        <v>0</v>
      </c>
      <c r="H57" s="35">
        <f t="shared" si="18"/>
        <v>0</v>
      </c>
      <c r="I57" s="12"/>
      <c r="J57" s="76">
        <f>'Labor Category Rate'!E53</f>
        <v>0</v>
      </c>
      <c r="K57" s="35">
        <f t="shared" si="19"/>
        <v>0</v>
      </c>
      <c r="L57" s="12"/>
      <c r="M57" s="76">
        <f>'Labor Category Rate'!F53</f>
        <v>0</v>
      </c>
      <c r="N57" s="35">
        <f t="shared" si="20"/>
        <v>0</v>
      </c>
      <c r="O57" s="12"/>
      <c r="P57" s="76">
        <f>'Labor Category Rate'!G53</f>
        <v>0</v>
      </c>
      <c r="Q57" s="35">
        <f t="shared" si="21"/>
        <v>0</v>
      </c>
      <c r="R57" s="12"/>
      <c r="S57" s="76">
        <f>'Labor Category Rate'!H53</f>
        <v>0</v>
      </c>
      <c r="T57" s="35">
        <f t="shared" si="22"/>
        <v>0</v>
      </c>
      <c r="U57" s="54"/>
    </row>
    <row r="58" spans="1:21" x14ac:dyDescent="0.25">
      <c r="A58" s="32" t="s">
        <v>68</v>
      </c>
      <c r="B58" s="33" t="s">
        <v>39</v>
      </c>
      <c r="C58" s="12"/>
      <c r="D58" s="76">
        <f>'Labor Category Rate'!C54</f>
        <v>0</v>
      </c>
      <c r="E58" s="35">
        <f t="shared" si="23"/>
        <v>0</v>
      </c>
      <c r="F58" s="12"/>
      <c r="G58" s="76">
        <f>'Labor Category Rate'!D54</f>
        <v>0</v>
      </c>
      <c r="H58" s="35">
        <f t="shared" si="18"/>
        <v>0</v>
      </c>
      <c r="I58" s="12"/>
      <c r="J58" s="76">
        <f>'Labor Category Rate'!E54</f>
        <v>0</v>
      </c>
      <c r="K58" s="35">
        <f t="shared" si="19"/>
        <v>0</v>
      </c>
      <c r="L58" s="12"/>
      <c r="M58" s="76">
        <f>'Labor Category Rate'!F54</f>
        <v>0</v>
      </c>
      <c r="N58" s="35">
        <f t="shared" si="20"/>
        <v>0</v>
      </c>
      <c r="O58" s="12"/>
      <c r="P58" s="76">
        <f>'Labor Category Rate'!G54</f>
        <v>0</v>
      </c>
      <c r="Q58" s="35">
        <f t="shared" si="21"/>
        <v>0</v>
      </c>
      <c r="R58" s="12"/>
      <c r="S58" s="76">
        <f>'Labor Category Rate'!H54</f>
        <v>0</v>
      </c>
      <c r="T58" s="35">
        <f t="shared" si="22"/>
        <v>0</v>
      </c>
      <c r="U58" s="54"/>
    </row>
    <row r="59" spans="1:21" x14ac:dyDescent="0.25">
      <c r="A59" s="32" t="s">
        <v>69</v>
      </c>
      <c r="B59" s="33" t="s">
        <v>40</v>
      </c>
      <c r="C59" s="12">
        <f>((1*4)*6)*8</f>
        <v>192</v>
      </c>
      <c r="D59" s="76">
        <f>'Labor Category Rate'!C55</f>
        <v>0</v>
      </c>
      <c r="E59" s="35">
        <f t="shared" si="23"/>
        <v>0</v>
      </c>
      <c r="F59" s="12">
        <f>((1*4)*6)*8</f>
        <v>192</v>
      </c>
      <c r="G59" s="76">
        <f>'Labor Category Rate'!D55</f>
        <v>0</v>
      </c>
      <c r="H59" s="35">
        <f t="shared" si="18"/>
        <v>0</v>
      </c>
      <c r="I59" s="12">
        <f>((1*4)*6)*8</f>
        <v>192</v>
      </c>
      <c r="J59" s="76">
        <f>'Labor Category Rate'!E55</f>
        <v>0</v>
      </c>
      <c r="K59" s="35">
        <f t="shared" si="19"/>
        <v>0</v>
      </c>
      <c r="L59" s="12">
        <f>((1*4)*6)*8</f>
        <v>192</v>
      </c>
      <c r="M59" s="76">
        <f>'Labor Category Rate'!F55</f>
        <v>0</v>
      </c>
      <c r="N59" s="35">
        <f t="shared" si="20"/>
        <v>0</v>
      </c>
      <c r="O59" s="12">
        <f>((1*4)*6)*8</f>
        <v>192</v>
      </c>
      <c r="P59" s="76">
        <f>'Labor Category Rate'!G55</f>
        <v>0</v>
      </c>
      <c r="Q59" s="35">
        <f t="shared" si="21"/>
        <v>0</v>
      </c>
      <c r="R59" s="12">
        <f>O59/2</f>
        <v>96</v>
      </c>
      <c r="S59" s="76">
        <f>'Labor Category Rate'!H55</f>
        <v>0</v>
      </c>
      <c r="T59" s="35">
        <f t="shared" si="22"/>
        <v>0</v>
      </c>
      <c r="U59" s="54"/>
    </row>
    <row r="60" spans="1:21" x14ac:dyDescent="0.25">
      <c r="A60" s="32" t="s">
        <v>70</v>
      </c>
      <c r="B60" s="33" t="s">
        <v>41</v>
      </c>
      <c r="C60" s="12">
        <f>((1*4)*6)*8</f>
        <v>192</v>
      </c>
      <c r="D60" s="76">
        <f>'Labor Category Rate'!C56</f>
        <v>0</v>
      </c>
      <c r="E60" s="35">
        <f t="shared" si="23"/>
        <v>0</v>
      </c>
      <c r="F60" s="12">
        <f>((1*4)*6)*8</f>
        <v>192</v>
      </c>
      <c r="G60" s="76">
        <f>'Labor Category Rate'!D56</f>
        <v>0</v>
      </c>
      <c r="H60" s="35">
        <f t="shared" si="18"/>
        <v>0</v>
      </c>
      <c r="I60" s="12">
        <f>((1*4)*6)*8</f>
        <v>192</v>
      </c>
      <c r="J60" s="76">
        <f>'Labor Category Rate'!E56</f>
        <v>0</v>
      </c>
      <c r="K60" s="35">
        <f t="shared" si="19"/>
        <v>0</v>
      </c>
      <c r="L60" s="12">
        <f>((1*4)*6)*8</f>
        <v>192</v>
      </c>
      <c r="M60" s="76">
        <f>'Labor Category Rate'!F56</f>
        <v>0</v>
      </c>
      <c r="N60" s="35">
        <f t="shared" si="20"/>
        <v>0</v>
      </c>
      <c r="O60" s="12">
        <f>((1*4)*6)*8</f>
        <v>192</v>
      </c>
      <c r="P60" s="76">
        <f>'Labor Category Rate'!G56</f>
        <v>0</v>
      </c>
      <c r="Q60" s="35">
        <f t="shared" si="21"/>
        <v>0</v>
      </c>
      <c r="R60" s="12">
        <f>O60/2</f>
        <v>96</v>
      </c>
      <c r="S60" s="76">
        <f>'Labor Category Rate'!H56</f>
        <v>0</v>
      </c>
      <c r="T60" s="35">
        <f t="shared" si="22"/>
        <v>0</v>
      </c>
      <c r="U60" s="54"/>
    </row>
    <row r="61" spans="1:21" x14ac:dyDescent="0.25">
      <c r="A61" s="32" t="s">
        <v>71</v>
      </c>
      <c r="B61" s="33" t="s">
        <v>42</v>
      </c>
      <c r="C61" s="12"/>
      <c r="D61" s="76">
        <f>'Labor Category Rate'!C57</f>
        <v>0</v>
      </c>
      <c r="E61" s="35">
        <f t="shared" si="23"/>
        <v>0</v>
      </c>
      <c r="F61" s="12"/>
      <c r="G61" s="76">
        <f>'Labor Category Rate'!D57</f>
        <v>0</v>
      </c>
      <c r="H61" s="35">
        <f t="shared" si="18"/>
        <v>0</v>
      </c>
      <c r="I61" s="12"/>
      <c r="J61" s="76">
        <f>'Labor Category Rate'!E57</f>
        <v>0</v>
      </c>
      <c r="K61" s="35">
        <f t="shared" si="19"/>
        <v>0</v>
      </c>
      <c r="L61" s="12"/>
      <c r="M61" s="76">
        <f>'Labor Category Rate'!F57</f>
        <v>0</v>
      </c>
      <c r="N61" s="35">
        <f t="shared" si="20"/>
        <v>0</v>
      </c>
      <c r="O61" s="12"/>
      <c r="P61" s="76">
        <f>'Labor Category Rate'!G57</f>
        <v>0</v>
      </c>
      <c r="Q61" s="35">
        <f t="shared" si="21"/>
        <v>0</v>
      </c>
      <c r="R61" s="12"/>
      <c r="S61" s="76">
        <f>'Labor Category Rate'!H57</f>
        <v>0</v>
      </c>
      <c r="T61" s="35">
        <f t="shared" si="22"/>
        <v>0</v>
      </c>
      <c r="U61" s="54"/>
    </row>
    <row r="62" spans="1:21" x14ac:dyDescent="0.25">
      <c r="A62" s="32" t="s">
        <v>72</v>
      </c>
      <c r="B62" s="33" t="s">
        <v>148</v>
      </c>
      <c r="C62" s="12">
        <f>((1*4)*6)*8</f>
        <v>192</v>
      </c>
      <c r="D62" s="76">
        <f>'Labor Category Rate'!C58</f>
        <v>0</v>
      </c>
      <c r="E62" s="35">
        <f t="shared" si="23"/>
        <v>0</v>
      </c>
      <c r="F62" s="12">
        <f>((1*4)*6)*8</f>
        <v>192</v>
      </c>
      <c r="G62" s="76">
        <f>'Labor Category Rate'!D58</f>
        <v>0</v>
      </c>
      <c r="H62" s="35">
        <f t="shared" si="18"/>
        <v>0</v>
      </c>
      <c r="I62" s="12">
        <f>((1*4)*6)*8</f>
        <v>192</v>
      </c>
      <c r="J62" s="76">
        <f>'Labor Category Rate'!E58</f>
        <v>0</v>
      </c>
      <c r="K62" s="35">
        <f t="shared" si="19"/>
        <v>0</v>
      </c>
      <c r="L62" s="12">
        <f>((1*4)*6)*8</f>
        <v>192</v>
      </c>
      <c r="M62" s="76">
        <f>'Labor Category Rate'!F58</f>
        <v>0</v>
      </c>
      <c r="N62" s="35">
        <f t="shared" si="20"/>
        <v>0</v>
      </c>
      <c r="O62" s="12">
        <f>((1*4)*6)*8</f>
        <v>192</v>
      </c>
      <c r="P62" s="76">
        <f>'Labor Category Rate'!G58</f>
        <v>0</v>
      </c>
      <c r="Q62" s="35">
        <f t="shared" si="21"/>
        <v>0</v>
      </c>
      <c r="R62" s="12">
        <f>O62/2</f>
        <v>96</v>
      </c>
      <c r="S62" s="76">
        <f>'Labor Category Rate'!H58</f>
        <v>0</v>
      </c>
      <c r="T62" s="35">
        <f t="shared" si="22"/>
        <v>0</v>
      </c>
      <c r="U62" s="54"/>
    </row>
    <row r="63" spans="1:21" x14ac:dyDescent="0.25">
      <c r="A63" s="32" t="s">
        <v>73</v>
      </c>
      <c r="B63" s="33" t="s">
        <v>84</v>
      </c>
      <c r="C63" s="77" t="s">
        <v>125</v>
      </c>
      <c r="D63" s="78"/>
      <c r="E63" s="35">
        <f>'TEP Travel Expense detail'!E33</f>
        <v>40000</v>
      </c>
      <c r="F63" s="29"/>
      <c r="G63" s="29"/>
      <c r="H63" s="29"/>
      <c r="I63" s="29"/>
      <c r="J63" s="29"/>
      <c r="K63" s="29"/>
      <c r="L63" s="29"/>
      <c r="M63" s="29"/>
      <c r="N63" s="29"/>
      <c r="O63" s="29"/>
      <c r="P63" s="29"/>
      <c r="Q63" s="29"/>
      <c r="R63" s="29"/>
      <c r="S63" s="29"/>
      <c r="T63" s="29"/>
      <c r="U63" s="54"/>
    </row>
    <row r="64" spans="1:21" ht="15.75" thickBot="1" x14ac:dyDescent="0.3">
      <c r="A64" s="32" t="s">
        <v>152</v>
      </c>
      <c r="B64" s="61" t="s">
        <v>85</v>
      </c>
      <c r="C64" s="81" t="s">
        <v>124</v>
      </c>
      <c r="D64" s="82"/>
      <c r="E64" s="62">
        <f>'ODCs Detail'!E14</f>
        <v>0</v>
      </c>
      <c r="F64" s="63"/>
      <c r="G64" s="63"/>
      <c r="H64" s="64">
        <f>'ODCs Detail'!H14</f>
        <v>0</v>
      </c>
      <c r="I64" s="63"/>
      <c r="J64" s="63"/>
      <c r="K64" s="64">
        <f>'ODCs Detail'!K14</f>
        <v>0</v>
      </c>
      <c r="L64" s="63"/>
      <c r="M64" s="63"/>
      <c r="N64" s="64">
        <f>'ODCs Detail'!N14</f>
        <v>0</v>
      </c>
      <c r="O64" s="63"/>
      <c r="P64" s="63"/>
      <c r="Q64" s="64">
        <f>'ODCs Detail'!E142</f>
        <v>0</v>
      </c>
      <c r="R64" s="63"/>
      <c r="S64" s="63"/>
      <c r="T64" s="64">
        <f>'ODCs Detail'!T14</f>
        <v>0</v>
      </c>
      <c r="U64" s="54"/>
    </row>
    <row r="65" spans="1:21" x14ac:dyDescent="0.25">
      <c r="A65" s="58"/>
      <c r="B65" s="57" t="s">
        <v>142</v>
      </c>
      <c r="C65" s="58"/>
      <c r="D65" s="58"/>
      <c r="E65" s="59">
        <f>SUM(E54:E64)</f>
        <v>40000</v>
      </c>
      <c r="F65" s="58"/>
      <c r="G65" s="58"/>
      <c r="H65" s="59">
        <f>SUM(H54:H64)</f>
        <v>0</v>
      </c>
      <c r="I65" s="58"/>
      <c r="J65" s="58"/>
      <c r="K65" s="59">
        <f>SUM(K54:K64)</f>
        <v>0</v>
      </c>
      <c r="L65" s="58"/>
      <c r="M65" s="58"/>
      <c r="N65" s="59">
        <f>SUM(N54:N64)</f>
        <v>0</v>
      </c>
      <c r="O65" s="58"/>
      <c r="P65" s="58"/>
      <c r="Q65" s="60">
        <f>SUM(Q54:Q64)</f>
        <v>0</v>
      </c>
      <c r="R65" s="58"/>
      <c r="S65" s="58"/>
      <c r="T65" s="60">
        <f>SUM(T54:T64)</f>
        <v>0</v>
      </c>
      <c r="U65" s="55">
        <f>SUM(E65,H65,K65,N65,Q65,T65)</f>
        <v>40000</v>
      </c>
    </row>
    <row r="66" spans="1:21" x14ac:dyDescent="0.25">
      <c r="E66" s="37"/>
      <c r="H66" s="37"/>
      <c r="K66" s="37"/>
      <c r="N66" s="37"/>
      <c r="Q66" s="4"/>
      <c r="T66" s="4"/>
      <c r="U66" s="55"/>
    </row>
    <row r="67" spans="1:21" x14ac:dyDescent="0.25">
      <c r="A67" s="30" t="s">
        <v>105</v>
      </c>
      <c r="B67" s="31" t="s">
        <v>86</v>
      </c>
      <c r="C67" s="29"/>
      <c r="D67" s="29"/>
      <c r="E67" s="29"/>
      <c r="F67" s="29"/>
      <c r="G67" s="29"/>
      <c r="H67" s="29"/>
      <c r="I67" s="29"/>
      <c r="J67" s="29"/>
      <c r="K67" s="29"/>
      <c r="L67" s="29"/>
      <c r="M67" s="29"/>
      <c r="N67" s="29"/>
      <c r="O67" s="29"/>
      <c r="P67" s="29"/>
      <c r="Q67" s="11"/>
      <c r="R67" s="29"/>
      <c r="S67" s="29"/>
      <c r="T67" s="11"/>
      <c r="U67" s="54"/>
    </row>
    <row r="68" spans="1:21" x14ac:dyDescent="0.25">
      <c r="A68" s="32" t="s">
        <v>24</v>
      </c>
      <c r="B68" s="33" t="s">
        <v>35</v>
      </c>
      <c r="C68" s="12">
        <f>((4*4)*2)*8</f>
        <v>256</v>
      </c>
      <c r="D68" s="76">
        <f>'Labor Category Rate'!C65</f>
        <v>0</v>
      </c>
      <c r="E68" s="35">
        <f>C68*D68</f>
        <v>0</v>
      </c>
      <c r="F68" s="12">
        <f>((4*4)*2)*8</f>
        <v>256</v>
      </c>
      <c r="G68" s="76">
        <f>'Labor Category Rate'!D65</f>
        <v>0</v>
      </c>
      <c r="H68" s="35">
        <f>F68*G68</f>
        <v>0</v>
      </c>
      <c r="I68" s="12">
        <f>((4*4)*2)*8</f>
        <v>256</v>
      </c>
      <c r="J68" s="76">
        <f>'Labor Category Rate'!E65</f>
        <v>0</v>
      </c>
      <c r="K68" s="35">
        <f>I68*J68</f>
        <v>0</v>
      </c>
      <c r="L68" s="12">
        <f>((4*4)*2)*8</f>
        <v>256</v>
      </c>
      <c r="M68" s="76">
        <f>'Labor Category Rate'!F65</f>
        <v>0</v>
      </c>
      <c r="N68" s="35">
        <f>L68*M68</f>
        <v>0</v>
      </c>
      <c r="O68" s="12">
        <f>((4*4)*2)*8</f>
        <v>256</v>
      </c>
      <c r="P68" s="76">
        <f>'Labor Category Rate'!G65</f>
        <v>0</v>
      </c>
      <c r="Q68" s="35">
        <f>O68*P68</f>
        <v>0</v>
      </c>
      <c r="R68" s="12">
        <f>O68/2</f>
        <v>128</v>
      </c>
      <c r="S68" s="76">
        <f>'Labor Category Rate'!H65</f>
        <v>0</v>
      </c>
      <c r="T68" s="35">
        <f>R68*S68</f>
        <v>0</v>
      </c>
      <c r="U68" s="54"/>
    </row>
    <row r="69" spans="1:21" x14ac:dyDescent="0.25">
      <c r="A69" s="32" t="s">
        <v>25</v>
      </c>
      <c r="B69" s="33" t="s">
        <v>36</v>
      </c>
      <c r="C69" s="12"/>
      <c r="D69" s="76">
        <f>'Labor Category Rate'!C66</f>
        <v>0</v>
      </c>
      <c r="E69" s="35">
        <f t="shared" ref="E69:E76" si="24">C69*D69</f>
        <v>0</v>
      </c>
      <c r="F69" s="12"/>
      <c r="G69" s="76">
        <f>'Labor Category Rate'!D66</f>
        <v>0</v>
      </c>
      <c r="H69" s="35">
        <f t="shared" ref="H69:H76" si="25">F69*G69</f>
        <v>0</v>
      </c>
      <c r="I69" s="12"/>
      <c r="J69" s="76">
        <f>'Labor Category Rate'!E66</f>
        <v>0</v>
      </c>
      <c r="K69" s="35">
        <f t="shared" ref="K69:K76" si="26">I69*J69</f>
        <v>0</v>
      </c>
      <c r="L69" s="12"/>
      <c r="M69" s="76">
        <f>'Labor Category Rate'!F66</f>
        <v>0</v>
      </c>
      <c r="N69" s="35">
        <f t="shared" ref="N69:N76" si="27">L69*M69</f>
        <v>0</v>
      </c>
      <c r="O69" s="12"/>
      <c r="P69" s="76">
        <f>'Labor Category Rate'!G66</f>
        <v>0</v>
      </c>
      <c r="Q69" s="35">
        <f t="shared" ref="Q69:Q76" si="28">O69*P69</f>
        <v>0</v>
      </c>
      <c r="R69" s="12"/>
      <c r="S69" s="76">
        <f>'Labor Category Rate'!H66</f>
        <v>0</v>
      </c>
      <c r="T69" s="35">
        <f t="shared" ref="T69:T76" si="29">R69*S69</f>
        <v>0</v>
      </c>
      <c r="U69" s="54"/>
    </row>
    <row r="70" spans="1:21" x14ac:dyDescent="0.25">
      <c r="A70" s="32" t="s">
        <v>26</v>
      </c>
      <c r="B70" s="33" t="s">
        <v>37</v>
      </c>
      <c r="C70" s="12"/>
      <c r="D70" s="76">
        <f>'Labor Category Rate'!C67</f>
        <v>0</v>
      </c>
      <c r="E70" s="35">
        <f t="shared" si="24"/>
        <v>0</v>
      </c>
      <c r="F70" s="12"/>
      <c r="G70" s="76">
        <f>'Labor Category Rate'!D67</f>
        <v>0</v>
      </c>
      <c r="H70" s="35">
        <f t="shared" si="25"/>
        <v>0</v>
      </c>
      <c r="I70" s="12"/>
      <c r="J70" s="76">
        <f>'Labor Category Rate'!E67</f>
        <v>0</v>
      </c>
      <c r="K70" s="35">
        <f t="shared" si="26"/>
        <v>0</v>
      </c>
      <c r="L70" s="12"/>
      <c r="M70" s="76">
        <f>'Labor Category Rate'!F67</f>
        <v>0</v>
      </c>
      <c r="N70" s="35">
        <f t="shared" si="27"/>
        <v>0</v>
      </c>
      <c r="O70" s="12"/>
      <c r="P70" s="76">
        <f>'Labor Category Rate'!G67</f>
        <v>0</v>
      </c>
      <c r="Q70" s="35">
        <f t="shared" si="28"/>
        <v>0</v>
      </c>
      <c r="R70" s="12"/>
      <c r="S70" s="76">
        <f>'Labor Category Rate'!H67</f>
        <v>0</v>
      </c>
      <c r="T70" s="35">
        <f t="shared" si="29"/>
        <v>0</v>
      </c>
      <c r="U70" s="54"/>
    </row>
    <row r="71" spans="1:21" x14ac:dyDescent="0.25">
      <c r="A71" s="32" t="s">
        <v>27</v>
      </c>
      <c r="B71" s="33" t="s">
        <v>38</v>
      </c>
      <c r="C71" s="12"/>
      <c r="D71" s="76">
        <f>'Labor Category Rate'!C68</f>
        <v>0</v>
      </c>
      <c r="E71" s="35">
        <f t="shared" si="24"/>
        <v>0</v>
      </c>
      <c r="F71" s="12"/>
      <c r="G71" s="76">
        <f>'Labor Category Rate'!D68</f>
        <v>0</v>
      </c>
      <c r="H71" s="35">
        <f t="shared" si="25"/>
        <v>0</v>
      </c>
      <c r="I71" s="12"/>
      <c r="J71" s="76">
        <f>'Labor Category Rate'!E68</f>
        <v>0</v>
      </c>
      <c r="K71" s="35">
        <f t="shared" si="26"/>
        <v>0</v>
      </c>
      <c r="L71" s="12"/>
      <c r="M71" s="76">
        <f>'Labor Category Rate'!F68</f>
        <v>0</v>
      </c>
      <c r="N71" s="35">
        <f t="shared" si="27"/>
        <v>0</v>
      </c>
      <c r="O71" s="12"/>
      <c r="P71" s="76">
        <f>'Labor Category Rate'!G68</f>
        <v>0</v>
      </c>
      <c r="Q71" s="35">
        <f t="shared" si="28"/>
        <v>0</v>
      </c>
      <c r="R71" s="12"/>
      <c r="S71" s="76">
        <f>'Labor Category Rate'!H68</f>
        <v>0</v>
      </c>
      <c r="T71" s="35">
        <f t="shared" si="29"/>
        <v>0</v>
      </c>
      <c r="U71" s="54"/>
    </row>
    <row r="72" spans="1:21" x14ac:dyDescent="0.25">
      <c r="A72" s="32" t="s">
        <v>74</v>
      </c>
      <c r="B72" s="33" t="s">
        <v>39</v>
      </c>
      <c r="C72" s="12"/>
      <c r="D72" s="76">
        <f>'Labor Category Rate'!C69</f>
        <v>0</v>
      </c>
      <c r="E72" s="35">
        <f t="shared" si="24"/>
        <v>0</v>
      </c>
      <c r="F72" s="12"/>
      <c r="G72" s="76">
        <f>'Labor Category Rate'!D69</f>
        <v>0</v>
      </c>
      <c r="H72" s="35">
        <f t="shared" si="25"/>
        <v>0</v>
      </c>
      <c r="I72" s="12"/>
      <c r="J72" s="76">
        <f>'Labor Category Rate'!E69</f>
        <v>0</v>
      </c>
      <c r="K72" s="35">
        <f t="shared" si="26"/>
        <v>0</v>
      </c>
      <c r="L72" s="12"/>
      <c r="M72" s="76">
        <f>'Labor Category Rate'!F69</f>
        <v>0</v>
      </c>
      <c r="N72" s="35">
        <f t="shared" si="27"/>
        <v>0</v>
      </c>
      <c r="O72" s="12"/>
      <c r="P72" s="76">
        <f>'Labor Category Rate'!G69</f>
        <v>0</v>
      </c>
      <c r="Q72" s="35">
        <f t="shared" si="28"/>
        <v>0</v>
      </c>
      <c r="R72" s="12"/>
      <c r="S72" s="76">
        <f>'Labor Category Rate'!H69</f>
        <v>0</v>
      </c>
      <c r="T72" s="35">
        <f t="shared" si="29"/>
        <v>0</v>
      </c>
      <c r="U72" s="54"/>
    </row>
    <row r="73" spans="1:21" x14ac:dyDescent="0.25">
      <c r="A73" s="32" t="s">
        <v>75</v>
      </c>
      <c r="B73" s="33" t="s">
        <v>40</v>
      </c>
      <c r="C73" s="12"/>
      <c r="D73" s="76">
        <f>'Labor Category Rate'!C70</f>
        <v>0</v>
      </c>
      <c r="E73" s="35">
        <f t="shared" si="24"/>
        <v>0</v>
      </c>
      <c r="F73" s="12"/>
      <c r="G73" s="76">
        <f>'Labor Category Rate'!D70</f>
        <v>0</v>
      </c>
      <c r="H73" s="35">
        <f t="shared" si="25"/>
        <v>0</v>
      </c>
      <c r="I73" s="12"/>
      <c r="J73" s="76">
        <f>'Labor Category Rate'!E70</f>
        <v>0</v>
      </c>
      <c r="K73" s="35">
        <f t="shared" si="26"/>
        <v>0</v>
      </c>
      <c r="L73" s="12"/>
      <c r="M73" s="76">
        <f>'Labor Category Rate'!F70</f>
        <v>0</v>
      </c>
      <c r="N73" s="35">
        <f t="shared" si="27"/>
        <v>0</v>
      </c>
      <c r="O73" s="12"/>
      <c r="P73" s="76">
        <f>'Labor Category Rate'!G70</f>
        <v>0</v>
      </c>
      <c r="Q73" s="35">
        <f t="shared" si="28"/>
        <v>0</v>
      </c>
      <c r="R73" s="12"/>
      <c r="S73" s="76">
        <f>'Labor Category Rate'!H70</f>
        <v>0</v>
      </c>
      <c r="T73" s="35">
        <f t="shared" si="29"/>
        <v>0</v>
      </c>
      <c r="U73" s="54"/>
    </row>
    <row r="74" spans="1:21" x14ac:dyDescent="0.25">
      <c r="A74" s="32" t="s">
        <v>76</v>
      </c>
      <c r="B74" s="33" t="s">
        <v>41</v>
      </c>
      <c r="C74" s="12"/>
      <c r="D74" s="76">
        <f>'Labor Category Rate'!C71</f>
        <v>0</v>
      </c>
      <c r="E74" s="35">
        <f t="shared" si="24"/>
        <v>0</v>
      </c>
      <c r="F74" s="12"/>
      <c r="G74" s="76">
        <f>'Labor Category Rate'!D71</f>
        <v>0</v>
      </c>
      <c r="H74" s="35">
        <f t="shared" si="25"/>
        <v>0</v>
      </c>
      <c r="I74" s="12"/>
      <c r="J74" s="76">
        <f>'Labor Category Rate'!E71</f>
        <v>0</v>
      </c>
      <c r="K74" s="35">
        <f t="shared" si="26"/>
        <v>0</v>
      </c>
      <c r="L74" s="12"/>
      <c r="M74" s="76">
        <f>'Labor Category Rate'!F71</f>
        <v>0</v>
      </c>
      <c r="N74" s="35">
        <f t="shared" si="27"/>
        <v>0</v>
      </c>
      <c r="O74" s="12"/>
      <c r="P74" s="76">
        <f>'Labor Category Rate'!G71</f>
        <v>0</v>
      </c>
      <c r="Q74" s="35">
        <f t="shared" si="28"/>
        <v>0</v>
      </c>
      <c r="R74" s="12"/>
      <c r="S74" s="76">
        <f>'Labor Category Rate'!H71</f>
        <v>0</v>
      </c>
      <c r="T74" s="35">
        <f t="shared" si="29"/>
        <v>0</v>
      </c>
      <c r="U74" s="54"/>
    </row>
    <row r="75" spans="1:21" x14ac:dyDescent="0.25">
      <c r="A75" s="32" t="s">
        <v>77</v>
      </c>
      <c r="B75" s="33" t="s">
        <v>42</v>
      </c>
      <c r="C75" s="12"/>
      <c r="D75" s="76">
        <f>'Labor Category Rate'!C72</f>
        <v>0</v>
      </c>
      <c r="E75" s="35">
        <f t="shared" si="24"/>
        <v>0</v>
      </c>
      <c r="F75" s="12"/>
      <c r="G75" s="76">
        <f>'Labor Category Rate'!D72</f>
        <v>0</v>
      </c>
      <c r="H75" s="35">
        <f t="shared" si="25"/>
        <v>0</v>
      </c>
      <c r="I75" s="12"/>
      <c r="J75" s="76">
        <f>'Labor Category Rate'!E72</f>
        <v>0</v>
      </c>
      <c r="K75" s="35">
        <f t="shared" si="26"/>
        <v>0</v>
      </c>
      <c r="L75" s="12"/>
      <c r="M75" s="76">
        <f>'Labor Category Rate'!F72</f>
        <v>0</v>
      </c>
      <c r="N75" s="35">
        <f t="shared" si="27"/>
        <v>0</v>
      </c>
      <c r="O75" s="12"/>
      <c r="P75" s="76">
        <f>'Labor Category Rate'!G72</f>
        <v>0</v>
      </c>
      <c r="Q75" s="35">
        <f t="shared" si="28"/>
        <v>0</v>
      </c>
      <c r="R75" s="12"/>
      <c r="S75" s="76">
        <f>'Labor Category Rate'!H72</f>
        <v>0</v>
      </c>
      <c r="T75" s="35">
        <f t="shared" si="29"/>
        <v>0</v>
      </c>
      <c r="U75" s="54"/>
    </row>
    <row r="76" spans="1:21" x14ac:dyDescent="0.25">
      <c r="A76" s="32" t="s">
        <v>78</v>
      </c>
      <c r="B76" s="33" t="s">
        <v>148</v>
      </c>
      <c r="C76" s="12">
        <f>((1*4)*2)*8</f>
        <v>64</v>
      </c>
      <c r="D76" s="76">
        <f>'Labor Category Rate'!C73</f>
        <v>0</v>
      </c>
      <c r="E76" s="35">
        <f t="shared" si="24"/>
        <v>0</v>
      </c>
      <c r="F76" s="12">
        <f>((1*4)*2)*8</f>
        <v>64</v>
      </c>
      <c r="G76" s="76">
        <f>'Labor Category Rate'!D73</f>
        <v>0</v>
      </c>
      <c r="H76" s="35">
        <f t="shared" si="25"/>
        <v>0</v>
      </c>
      <c r="I76" s="12">
        <f>((1*4)*2)*8</f>
        <v>64</v>
      </c>
      <c r="J76" s="76">
        <f>'Labor Category Rate'!E73</f>
        <v>0</v>
      </c>
      <c r="K76" s="35">
        <f t="shared" si="26"/>
        <v>0</v>
      </c>
      <c r="L76" s="12">
        <f>((1*4)*2)*8</f>
        <v>64</v>
      </c>
      <c r="M76" s="76">
        <f>'Labor Category Rate'!F73</f>
        <v>0</v>
      </c>
      <c r="N76" s="35">
        <f t="shared" si="27"/>
        <v>0</v>
      </c>
      <c r="O76" s="12">
        <f>((1*4)*2)*8</f>
        <v>64</v>
      </c>
      <c r="P76" s="76">
        <f>'Labor Category Rate'!G73</f>
        <v>0</v>
      </c>
      <c r="Q76" s="35">
        <f t="shared" si="28"/>
        <v>0</v>
      </c>
      <c r="R76" s="12">
        <f>O76/2</f>
        <v>32</v>
      </c>
      <c r="S76" s="76">
        <f>'Labor Category Rate'!H73</f>
        <v>0</v>
      </c>
      <c r="T76" s="35">
        <f t="shared" si="29"/>
        <v>0</v>
      </c>
      <c r="U76" s="54"/>
    </row>
    <row r="77" spans="1:21" x14ac:dyDescent="0.25">
      <c r="A77" s="32" t="s">
        <v>79</v>
      </c>
      <c r="B77" s="33" t="s">
        <v>87</v>
      </c>
      <c r="C77" s="77" t="s">
        <v>125</v>
      </c>
      <c r="D77" s="78"/>
      <c r="E77" s="35">
        <f>'TEP Travel Expense detail'!E40</f>
        <v>40000</v>
      </c>
      <c r="F77" s="29"/>
      <c r="G77" s="29"/>
      <c r="H77" s="29"/>
      <c r="I77" s="29"/>
      <c r="J77" s="29"/>
      <c r="K77" s="29"/>
      <c r="L77" s="29"/>
      <c r="M77" s="29"/>
      <c r="N77" s="29"/>
      <c r="O77" s="29"/>
      <c r="P77" s="29"/>
      <c r="Q77" s="29"/>
      <c r="R77" s="29"/>
      <c r="S77" s="29"/>
      <c r="T77" s="29"/>
      <c r="U77" s="54"/>
    </row>
    <row r="78" spans="1:21" ht="15.75" thickBot="1" x14ac:dyDescent="0.3">
      <c r="A78" s="32" t="s">
        <v>151</v>
      </c>
      <c r="B78" s="61" t="s">
        <v>88</v>
      </c>
      <c r="C78" s="81" t="s">
        <v>124</v>
      </c>
      <c r="D78" s="82"/>
      <c r="E78" s="62">
        <f>'ODCs Detail'!E14</f>
        <v>0</v>
      </c>
      <c r="F78" s="63"/>
      <c r="G78" s="63"/>
      <c r="H78" s="64">
        <f>'ODCs Detail'!H14</f>
        <v>0</v>
      </c>
      <c r="I78" s="63"/>
      <c r="J78" s="63"/>
      <c r="K78" s="64">
        <f>'ODCs Detail'!K14</f>
        <v>0</v>
      </c>
      <c r="L78" s="63"/>
      <c r="M78" s="63"/>
      <c r="N78" s="64">
        <f>'ODCs Detail'!N14</f>
        <v>0</v>
      </c>
      <c r="O78" s="63"/>
      <c r="P78" s="63"/>
      <c r="Q78" s="62">
        <f>'ODCs Detail'!E14/2</f>
        <v>0</v>
      </c>
      <c r="R78" s="63"/>
      <c r="S78" s="63"/>
      <c r="T78" s="64">
        <f>'ODCs Detail'!T14</f>
        <v>0</v>
      </c>
      <c r="U78" s="54"/>
    </row>
    <row r="79" spans="1:21" x14ac:dyDescent="0.25">
      <c r="A79" s="58"/>
      <c r="B79" s="57" t="s">
        <v>143</v>
      </c>
      <c r="C79" s="58"/>
      <c r="D79" s="58"/>
      <c r="E79" s="59">
        <f>SUM(E68:E78)</f>
        <v>40000</v>
      </c>
      <c r="F79" s="58"/>
      <c r="G79" s="58"/>
      <c r="H79" s="59">
        <f>SUM(H68:H78)</f>
        <v>0</v>
      </c>
      <c r="I79" s="58"/>
      <c r="J79" s="58"/>
      <c r="K79" s="59">
        <f>SUM(K68:K78)</f>
        <v>0</v>
      </c>
      <c r="L79" s="58"/>
      <c r="M79" s="58"/>
      <c r="N79" s="59">
        <f>SUM(N68:N78)</f>
        <v>0</v>
      </c>
      <c r="O79" s="58"/>
      <c r="P79" s="58"/>
      <c r="Q79" s="60">
        <f>SUM(Q68:Q78)</f>
        <v>0</v>
      </c>
      <c r="R79" s="58"/>
      <c r="S79" s="58"/>
      <c r="T79" s="60">
        <f>SUM(T68:T78)</f>
        <v>0</v>
      </c>
      <c r="U79" s="55">
        <f>SUM(E79,H79,K79,N79,Q79,T79)</f>
        <v>40000</v>
      </c>
    </row>
    <row r="80" spans="1:21" x14ac:dyDescent="0.25">
      <c r="U80" s="54"/>
    </row>
    <row r="81" spans="19:21" x14ac:dyDescent="0.25">
      <c r="U81" s="54"/>
    </row>
    <row r="82" spans="19:21" ht="18.75" x14ac:dyDescent="0.3">
      <c r="S82" s="53" t="s">
        <v>138</v>
      </c>
      <c r="U82" s="55">
        <f>U79+U65+U51+U37+U23</f>
        <v>200000</v>
      </c>
    </row>
  </sheetData>
  <mergeCells count="14">
    <mergeCell ref="C77:D77"/>
    <mergeCell ref="R1:U1"/>
    <mergeCell ref="C78:D78"/>
    <mergeCell ref="C50:D50"/>
    <mergeCell ref="C63:D63"/>
    <mergeCell ref="C64:D64"/>
    <mergeCell ref="C22:D22"/>
    <mergeCell ref="C21:D21"/>
    <mergeCell ref="C35:D35"/>
    <mergeCell ref="C36:D36"/>
    <mergeCell ref="C49:D49"/>
    <mergeCell ref="A1:M1"/>
    <mergeCell ref="C3:M3"/>
    <mergeCell ref="C4:M4"/>
  </mergeCells>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662D2-4204-43C9-A437-0C6B08496501}">
  <dimension ref="A1:N42"/>
  <sheetViews>
    <sheetView topLeftCell="A4" workbookViewId="0">
      <selection activeCell="F33" sqref="F33"/>
    </sheetView>
  </sheetViews>
  <sheetFormatPr defaultRowHeight="15" x14ac:dyDescent="0.25"/>
  <cols>
    <col min="2" max="2" width="34.140625" customWidth="1"/>
    <col min="3" max="3" width="9.7109375" bestFit="1" customWidth="1"/>
    <col min="4" max="4" width="8.140625" customWidth="1"/>
    <col min="5" max="5" width="14.85546875" customWidth="1"/>
    <col min="6" max="6" width="9.42578125" bestFit="1" customWidth="1"/>
    <col min="8" max="8" width="13.85546875" bestFit="1" customWidth="1"/>
  </cols>
  <sheetData>
    <row r="1" spans="1:14" x14ac:dyDescent="0.25">
      <c r="A1" t="s">
        <v>102</v>
      </c>
      <c r="E1" s="65" t="s">
        <v>116</v>
      </c>
    </row>
    <row r="2" spans="1:14" x14ac:dyDescent="0.25">
      <c r="E2" s="65" t="s">
        <v>129</v>
      </c>
    </row>
    <row r="3" spans="1:14" x14ac:dyDescent="0.25">
      <c r="E3" s="65"/>
    </row>
    <row r="4" spans="1:14" x14ac:dyDescent="0.25">
      <c r="E4" s="65"/>
    </row>
    <row r="5" spans="1:14" ht="25.5" x14ac:dyDescent="0.25">
      <c r="A5" s="33" t="s">
        <v>118</v>
      </c>
      <c r="B5" s="33" t="s">
        <v>0</v>
      </c>
      <c r="C5" s="33" t="s">
        <v>122</v>
      </c>
      <c r="D5" s="33" t="s">
        <v>119</v>
      </c>
      <c r="E5" s="33" t="s">
        <v>28</v>
      </c>
    </row>
    <row r="6" spans="1:14" x14ac:dyDescent="0.25">
      <c r="A6" s="33" t="s">
        <v>48</v>
      </c>
      <c r="B6" s="42" t="s">
        <v>216</v>
      </c>
      <c r="C6" s="33"/>
      <c r="D6" s="33"/>
      <c r="E6" s="33"/>
      <c r="H6" s="111"/>
      <c r="I6" s="111"/>
      <c r="J6" s="111"/>
      <c r="K6" s="111"/>
      <c r="L6" s="111"/>
      <c r="M6" s="111"/>
      <c r="N6" s="111"/>
    </row>
    <row r="7" spans="1:14" x14ac:dyDescent="0.25">
      <c r="A7" s="33"/>
      <c r="B7" s="33" t="s">
        <v>106</v>
      </c>
      <c r="C7" s="40">
        <v>800</v>
      </c>
      <c r="D7" s="109">
        <v>10</v>
      </c>
      <c r="E7" s="40">
        <f>C7*D7</f>
        <v>8000</v>
      </c>
      <c r="H7" s="111"/>
      <c r="I7" s="111"/>
      <c r="J7" s="111"/>
      <c r="K7" s="111"/>
      <c r="L7" s="111"/>
      <c r="M7" s="111"/>
      <c r="N7" s="111"/>
    </row>
    <row r="8" spans="1:14" x14ac:dyDescent="0.25">
      <c r="A8" s="33"/>
      <c r="B8" s="33" t="s">
        <v>121</v>
      </c>
      <c r="C8" s="40">
        <v>800</v>
      </c>
      <c r="D8" s="109">
        <v>10</v>
      </c>
      <c r="E8" s="40">
        <f t="shared" ref="E8:E11" si="0">C8*D8</f>
        <v>8000</v>
      </c>
      <c r="H8" s="111"/>
      <c r="I8" s="111"/>
      <c r="J8" s="111"/>
      <c r="K8" s="111"/>
      <c r="L8" s="111"/>
      <c r="M8" s="111"/>
      <c r="N8" s="111"/>
    </row>
    <row r="9" spans="1:14" x14ac:dyDescent="0.25">
      <c r="A9" s="33"/>
      <c r="B9" s="33" t="s">
        <v>109</v>
      </c>
      <c r="C9" s="40">
        <v>800</v>
      </c>
      <c r="D9" s="109">
        <v>10</v>
      </c>
      <c r="E9" s="40">
        <f t="shared" si="0"/>
        <v>8000</v>
      </c>
      <c r="H9" s="111"/>
      <c r="I9" s="111"/>
      <c r="J9" s="111"/>
      <c r="K9" s="111"/>
      <c r="L9" s="111"/>
      <c r="M9" s="111"/>
      <c r="N9" s="111"/>
    </row>
    <row r="10" spans="1:14" x14ac:dyDescent="0.25">
      <c r="A10" s="33"/>
      <c r="B10" s="33" t="s">
        <v>110</v>
      </c>
      <c r="C10" s="40">
        <v>800</v>
      </c>
      <c r="D10" s="109">
        <v>10</v>
      </c>
      <c r="E10" s="40">
        <f t="shared" si="0"/>
        <v>8000</v>
      </c>
      <c r="H10" s="111"/>
      <c r="I10" s="111"/>
      <c r="J10" s="111"/>
      <c r="K10" s="111"/>
      <c r="L10" s="111"/>
      <c r="M10" s="111"/>
      <c r="N10" s="111"/>
    </row>
    <row r="11" spans="1:14" x14ac:dyDescent="0.25">
      <c r="A11" s="33"/>
      <c r="B11" s="33" t="s">
        <v>117</v>
      </c>
      <c r="C11" s="40">
        <v>800</v>
      </c>
      <c r="D11" s="109">
        <v>10</v>
      </c>
      <c r="E11" s="40">
        <f t="shared" si="0"/>
        <v>8000</v>
      </c>
      <c r="H11" s="111"/>
      <c r="I11" s="111"/>
      <c r="J11" s="111"/>
      <c r="K11" s="111"/>
      <c r="L11" s="111"/>
      <c r="M11" s="111"/>
      <c r="N11" s="111"/>
    </row>
    <row r="12" spans="1:14" x14ac:dyDescent="0.25">
      <c r="A12" s="33"/>
      <c r="B12" s="41" t="s">
        <v>131</v>
      </c>
      <c r="C12" s="110"/>
      <c r="D12" s="110"/>
      <c r="E12" s="40">
        <f>SUM(E7:E11)</f>
        <v>40000</v>
      </c>
      <c r="H12" s="111"/>
      <c r="I12" s="111"/>
      <c r="J12" s="111"/>
      <c r="K12" s="111"/>
      <c r="L12" s="111"/>
      <c r="M12" s="111"/>
      <c r="N12" s="111"/>
    </row>
    <row r="13" spans="1:14" x14ac:dyDescent="0.25">
      <c r="A13" s="33" t="s">
        <v>56</v>
      </c>
      <c r="B13" s="42" t="s">
        <v>60</v>
      </c>
      <c r="C13" s="109"/>
      <c r="D13" s="109"/>
      <c r="E13" s="33"/>
      <c r="H13" s="111"/>
      <c r="I13" s="111"/>
      <c r="J13" s="111"/>
      <c r="K13" s="111"/>
      <c r="L13" s="111"/>
      <c r="M13" s="111"/>
      <c r="N13" s="111"/>
    </row>
    <row r="14" spans="1:14" x14ac:dyDescent="0.25">
      <c r="A14" s="33"/>
      <c r="B14" s="33" t="s">
        <v>106</v>
      </c>
      <c r="C14" s="40">
        <v>800</v>
      </c>
      <c r="D14" s="109">
        <v>10</v>
      </c>
      <c r="E14" s="40">
        <f>C14*D14</f>
        <v>8000</v>
      </c>
      <c r="H14" s="111"/>
      <c r="I14" s="111"/>
      <c r="J14" s="111"/>
      <c r="K14" s="111"/>
      <c r="L14" s="111"/>
      <c r="M14" s="111"/>
      <c r="N14" s="111"/>
    </row>
    <row r="15" spans="1:14" x14ac:dyDescent="0.25">
      <c r="A15" s="33"/>
      <c r="B15" s="33" t="s">
        <v>121</v>
      </c>
      <c r="C15" s="40">
        <v>800</v>
      </c>
      <c r="D15" s="109">
        <v>10</v>
      </c>
      <c r="E15" s="40">
        <f t="shared" ref="E15:E18" si="1">C15*D15</f>
        <v>8000</v>
      </c>
      <c r="H15" s="111"/>
      <c r="I15" s="111"/>
      <c r="J15" s="111"/>
      <c r="K15" s="111"/>
      <c r="L15" s="111"/>
      <c r="M15" s="111"/>
      <c r="N15" s="111"/>
    </row>
    <row r="16" spans="1:14" x14ac:dyDescent="0.25">
      <c r="A16" s="33"/>
      <c r="B16" s="33" t="s">
        <v>109</v>
      </c>
      <c r="C16" s="40">
        <v>800</v>
      </c>
      <c r="D16" s="109">
        <v>10</v>
      </c>
      <c r="E16" s="40">
        <f t="shared" si="1"/>
        <v>8000</v>
      </c>
      <c r="H16" s="111"/>
      <c r="I16" s="111"/>
      <c r="J16" s="111"/>
      <c r="K16" s="111"/>
      <c r="L16" s="111"/>
      <c r="M16" s="111"/>
      <c r="N16" s="111"/>
    </row>
    <row r="17" spans="1:14" x14ac:dyDescent="0.25">
      <c r="A17" s="33"/>
      <c r="B17" s="33" t="s">
        <v>110</v>
      </c>
      <c r="C17" s="40">
        <v>800</v>
      </c>
      <c r="D17" s="109">
        <v>10</v>
      </c>
      <c r="E17" s="40">
        <f t="shared" si="1"/>
        <v>8000</v>
      </c>
      <c r="H17" s="111"/>
      <c r="I17" s="111"/>
      <c r="J17" s="111"/>
      <c r="K17" s="111"/>
      <c r="L17" s="111"/>
      <c r="M17" s="111"/>
      <c r="N17" s="111"/>
    </row>
    <row r="18" spans="1:14" x14ac:dyDescent="0.25">
      <c r="A18" s="33"/>
      <c r="B18" s="33" t="s">
        <v>117</v>
      </c>
      <c r="C18" s="40">
        <v>800</v>
      </c>
      <c r="D18" s="109">
        <v>10</v>
      </c>
      <c r="E18" s="40">
        <f t="shared" si="1"/>
        <v>8000</v>
      </c>
      <c r="H18" s="111"/>
      <c r="I18" s="111"/>
      <c r="J18" s="111"/>
      <c r="K18" s="111"/>
      <c r="L18" s="111"/>
      <c r="M18" s="111"/>
      <c r="N18" s="111"/>
    </row>
    <row r="19" spans="1:14" x14ac:dyDescent="0.25">
      <c r="A19" s="33"/>
      <c r="B19" s="41" t="s">
        <v>132</v>
      </c>
      <c r="C19" s="110"/>
      <c r="D19" s="110"/>
      <c r="E19" s="40">
        <f>SUM(E14:E18)</f>
        <v>40000</v>
      </c>
    </row>
    <row r="20" spans="1:14" x14ac:dyDescent="0.25">
      <c r="A20" s="33" t="s">
        <v>67</v>
      </c>
      <c r="B20" s="42" t="s">
        <v>81</v>
      </c>
      <c r="C20" s="109"/>
      <c r="D20" s="109"/>
      <c r="E20" s="109"/>
    </row>
    <row r="21" spans="1:14" x14ac:dyDescent="0.25">
      <c r="A21" s="33"/>
      <c r="B21" s="33" t="s">
        <v>106</v>
      </c>
      <c r="C21" s="40">
        <v>800</v>
      </c>
      <c r="D21" s="109">
        <v>10</v>
      </c>
      <c r="E21" s="40">
        <f>C21*D21</f>
        <v>8000</v>
      </c>
    </row>
    <row r="22" spans="1:14" x14ac:dyDescent="0.25">
      <c r="A22" s="33"/>
      <c r="B22" s="33" t="s">
        <v>121</v>
      </c>
      <c r="C22" s="40">
        <v>800</v>
      </c>
      <c r="D22" s="109">
        <v>10</v>
      </c>
      <c r="E22" s="40">
        <f t="shared" ref="E22:E25" si="2">C22*D22</f>
        <v>8000</v>
      </c>
    </row>
    <row r="23" spans="1:14" x14ac:dyDescent="0.25">
      <c r="A23" s="33"/>
      <c r="B23" s="33" t="s">
        <v>109</v>
      </c>
      <c r="C23" s="40">
        <v>800</v>
      </c>
      <c r="D23" s="109">
        <v>10</v>
      </c>
      <c r="E23" s="40">
        <f t="shared" si="2"/>
        <v>8000</v>
      </c>
    </row>
    <row r="24" spans="1:14" x14ac:dyDescent="0.25">
      <c r="A24" s="33"/>
      <c r="B24" s="33" t="s">
        <v>110</v>
      </c>
      <c r="C24" s="40">
        <v>800</v>
      </c>
      <c r="D24" s="109">
        <v>10</v>
      </c>
      <c r="E24" s="40">
        <f t="shared" si="2"/>
        <v>8000</v>
      </c>
    </row>
    <row r="25" spans="1:14" x14ac:dyDescent="0.25">
      <c r="A25" s="33"/>
      <c r="B25" s="33" t="s">
        <v>117</v>
      </c>
      <c r="C25" s="40">
        <v>800</v>
      </c>
      <c r="D25" s="109">
        <v>10</v>
      </c>
      <c r="E25" s="40">
        <f t="shared" si="2"/>
        <v>8000</v>
      </c>
    </row>
    <row r="26" spans="1:14" x14ac:dyDescent="0.25">
      <c r="A26" s="33"/>
      <c r="B26" s="41" t="s">
        <v>135</v>
      </c>
      <c r="C26" s="110"/>
      <c r="D26" s="110"/>
      <c r="E26" s="40">
        <f>SUM(E21:E25)</f>
        <v>40000</v>
      </c>
    </row>
    <row r="27" spans="1:14" x14ac:dyDescent="0.25">
      <c r="A27" s="33" t="s">
        <v>73</v>
      </c>
      <c r="B27" s="42" t="s">
        <v>215</v>
      </c>
      <c r="C27" s="40"/>
      <c r="D27" s="109"/>
      <c r="E27" s="109"/>
    </row>
    <row r="28" spans="1:14" x14ac:dyDescent="0.25">
      <c r="A28" s="33"/>
      <c r="B28" s="33" t="s">
        <v>106</v>
      </c>
      <c r="C28" s="40">
        <v>800</v>
      </c>
      <c r="D28" s="109">
        <v>10</v>
      </c>
      <c r="E28" s="40">
        <f>C28*D28</f>
        <v>8000</v>
      </c>
    </row>
    <row r="29" spans="1:14" x14ac:dyDescent="0.25">
      <c r="A29" s="33"/>
      <c r="B29" s="33" t="s">
        <v>121</v>
      </c>
      <c r="C29" s="40">
        <v>800</v>
      </c>
      <c r="D29" s="109">
        <v>10</v>
      </c>
      <c r="E29" s="40">
        <f t="shared" ref="E29:E32" si="3">C29*D29</f>
        <v>8000</v>
      </c>
    </row>
    <row r="30" spans="1:14" x14ac:dyDescent="0.25">
      <c r="A30" s="33"/>
      <c r="B30" s="33" t="s">
        <v>109</v>
      </c>
      <c r="C30" s="40">
        <v>800</v>
      </c>
      <c r="D30" s="109">
        <v>10</v>
      </c>
      <c r="E30" s="40">
        <f t="shared" si="3"/>
        <v>8000</v>
      </c>
    </row>
    <row r="31" spans="1:14" x14ac:dyDescent="0.25">
      <c r="A31" s="33"/>
      <c r="B31" s="33" t="s">
        <v>110</v>
      </c>
      <c r="C31" s="40">
        <v>800</v>
      </c>
      <c r="D31" s="109">
        <v>10</v>
      </c>
      <c r="E31" s="40">
        <f t="shared" si="3"/>
        <v>8000</v>
      </c>
    </row>
    <row r="32" spans="1:14" x14ac:dyDescent="0.25">
      <c r="A32" s="33"/>
      <c r="B32" s="33" t="s">
        <v>117</v>
      </c>
      <c r="C32" s="40">
        <v>800</v>
      </c>
      <c r="D32" s="122">
        <v>10</v>
      </c>
      <c r="E32" s="40">
        <f>C32*D32</f>
        <v>8000</v>
      </c>
    </row>
    <row r="33" spans="1:5" x14ac:dyDescent="0.25">
      <c r="A33" s="33"/>
      <c r="B33" s="41" t="s">
        <v>136</v>
      </c>
      <c r="C33" s="110"/>
      <c r="D33" s="109"/>
      <c r="E33" s="40">
        <f>SUM(E28:E32)</f>
        <v>40000</v>
      </c>
    </row>
    <row r="34" spans="1:5" x14ac:dyDescent="0.25">
      <c r="A34" s="33" t="s">
        <v>79</v>
      </c>
      <c r="B34" s="42" t="s">
        <v>214</v>
      </c>
      <c r="C34" s="40"/>
      <c r="D34" s="109"/>
      <c r="E34" s="109"/>
    </row>
    <row r="35" spans="1:5" x14ac:dyDescent="0.25">
      <c r="A35" s="33"/>
      <c r="B35" s="33" t="s">
        <v>106</v>
      </c>
      <c r="C35" s="40">
        <v>800</v>
      </c>
      <c r="D35" s="109">
        <v>10</v>
      </c>
      <c r="E35" s="40">
        <f>C35*D35</f>
        <v>8000</v>
      </c>
    </row>
    <row r="36" spans="1:5" x14ac:dyDescent="0.25">
      <c r="A36" s="33"/>
      <c r="B36" s="33" t="s">
        <v>121</v>
      </c>
      <c r="C36" s="40">
        <v>800</v>
      </c>
      <c r="D36" s="109">
        <v>10</v>
      </c>
      <c r="E36" s="40">
        <f t="shared" ref="E36:E39" si="4">C36*D36</f>
        <v>8000</v>
      </c>
    </row>
    <row r="37" spans="1:5" x14ac:dyDescent="0.25">
      <c r="A37" s="33"/>
      <c r="B37" s="33" t="s">
        <v>109</v>
      </c>
      <c r="C37" s="40">
        <v>800</v>
      </c>
      <c r="D37" s="109">
        <v>10</v>
      </c>
      <c r="E37" s="40">
        <f t="shared" si="4"/>
        <v>8000</v>
      </c>
    </row>
    <row r="38" spans="1:5" x14ac:dyDescent="0.25">
      <c r="A38" s="33"/>
      <c r="B38" s="33" t="s">
        <v>110</v>
      </c>
      <c r="C38" s="40">
        <v>800</v>
      </c>
      <c r="D38" s="109">
        <v>10</v>
      </c>
      <c r="E38" s="40">
        <f t="shared" si="4"/>
        <v>8000</v>
      </c>
    </row>
    <row r="39" spans="1:5" x14ac:dyDescent="0.25">
      <c r="A39" s="33"/>
      <c r="B39" s="33" t="s">
        <v>117</v>
      </c>
      <c r="C39" s="40">
        <v>800</v>
      </c>
      <c r="D39" s="109">
        <v>10</v>
      </c>
      <c r="E39" s="40">
        <f t="shared" si="4"/>
        <v>8000</v>
      </c>
    </row>
    <row r="40" spans="1:5" x14ac:dyDescent="0.25">
      <c r="A40" s="33"/>
      <c r="B40" s="41" t="s">
        <v>134</v>
      </c>
      <c r="C40" s="110"/>
      <c r="D40" s="110"/>
      <c r="E40" s="40">
        <f>SUM(E35:E39)</f>
        <v>40000</v>
      </c>
    </row>
    <row r="42" spans="1:5" x14ac:dyDescent="0.25">
      <c r="E42" s="4">
        <f>E40+E33+E26+E19+E12</f>
        <v>200000</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F66C4-55A7-4BB8-AFC4-840EE85B72CD}">
  <dimension ref="A1:T14"/>
  <sheetViews>
    <sheetView workbookViewId="0">
      <selection activeCell="D7" sqref="D7:D12"/>
    </sheetView>
  </sheetViews>
  <sheetFormatPr defaultRowHeight="15" x14ac:dyDescent="0.25"/>
  <cols>
    <col min="2" max="2" width="15" customWidth="1"/>
    <col min="3" max="3" width="10.85546875" bestFit="1" customWidth="1"/>
    <col min="5" max="5" width="9.85546875" customWidth="1"/>
  </cols>
  <sheetData>
    <row r="1" spans="1:20" x14ac:dyDescent="0.25">
      <c r="B1" s="38" t="s">
        <v>126</v>
      </c>
    </row>
    <row r="2" spans="1:20" x14ac:dyDescent="0.25">
      <c r="B2" s="38" t="s">
        <v>127</v>
      </c>
    </row>
    <row r="3" spans="1:20" x14ac:dyDescent="0.25">
      <c r="B3" s="38" t="s">
        <v>128</v>
      </c>
    </row>
    <row r="4" spans="1:20" x14ac:dyDescent="0.25">
      <c r="B4" s="38"/>
    </row>
    <row r="5" spans="1:20" x14ac:dyDescent="0.25">
      <c r="A5" s="12" t="s">
        <v>89</v>
      </c>
      <c r="B5" s="12"/>
      <c r="C5" s="94" t="s">
        <v>28</v>
      </c>
      <c r="D5" s="95"/>
      <c r="E5" s="96"/>
      <c r="F5" s="97" t="s">
        <v>29</v>
      </c>
      <c r="G5" s="98"/>
      <c r="H5" s="99"/>
      <c r="I5" s="100" t="s">
        <v>30</v>
      </c>
      <c r="J5" s="101"/>
      <c r="K5" s="102"/>
      <c r="L5" s="103" t="s">
        <v>31</v>
      </c>
      <c r="M5" s="104"/>
      <c r="N5" s="105"/>
      <c r="O5" s="106" t="s">
        <v>32</v>
      </c>
      <c r="P5" s="107"/>
      <c r="Q5" s="108"/>
      <c r="R5" s="91" t="s">
        <v>171</v>
      </c>
      <c r="S5" s="92"/>
      <c r="T5" s="93"/>
    </row>
    <row r="6" spans="1:20" x14ac:dyDescent="0.25">
      <c r="A6" s="12"/>
      <c r="B6" s="12" t="s">
        <v>0</v>
      </c>
      <c r="C6" s="13" t="s">
        <v>111</v>
      </c>
      <c r="D6" s="13" t="s">
        <v>94</v>
      </c>
      <c r="E6" s="13" t="s">
        <v>95</v>
      </c>
      <c r="F6" s="14" t="s">
        <v>93</v>
      </c>
      <c r="G6" s="14" t="s">
        <v>94</v>
      </c>
      <c r="H6" s="14" t="s">
        <v>95</v>
      </c>
      <c r="I6" s="15" t="s">
        <v>93</v>
      </c>
      <c r="J6" s="15" t="s">
        <v>94</v>
      </c>
      <c r="K6" s="15" t="s">
        <v>95</v>
      </c>
      <c r="L6" s="16" t="s">
        <v>93</v>
      </c>
      <c r="M6" s="16" t="s">
        <v>94</v>
      </c>
      <c r="N6" s="16" t="s">
        <v>95</v>
      </c>
      <c r="O6" s="17" t="s">
        <v>93</v>
      </c>
      <c r="P6" s="17" t="s">
        <v>94</v>
      </c>
      <c r="Q6" s="17" t="s">
        <v>95</v>
      </c>
      <c r="R6" s="73" t="s">
        <v>93</v>
      </c>
      <c r="S6" s="73" t="s">
        <v>94</v>
      </c>
      <c r="T6" s="73" t="s">
        <v>95</v>
      </c>
    </row>
    <row r="7" spans="1:20" x14ac:dyDescent="0.25">
      <c r="A7" s="12"/>
      <c r="B7" s="12" t="s">
        <v>145</v>
      </c>
      <c r="C7" s="13">
        <v>10</v>
      </c>
      <c r="D7" s="76"/>
      <c r="E7" s="18">
        <f>C7*D7</f>
        <v>0</v>
      </c>
      <c r="F7" s="14">
        <v>10</v>
      </c>
      <c r="G7" s="76"/>
      <c r="H7" s="19">
        <f>F7*G7</f>
        <v>0</v>
      </c>
      <c r="I7" s="15">
        <v>10</v>
      </c>
      <c r="J7" s="76"/>
      <c r="K7" s="20">
        <f>I7*J7</f>
        <v>0</v>
      </c>
      <c r="L7" s="16">
        <v>10</v>
      </c>
      <c r="M7" s="76"/>
      <c r="N7" s="21">
        <f>L7*M7</f>
        <v>0</v>
      </c>
      <c r="O7" s="17">
        <v>10</v>
      </c>
      <c r="P7" s="76"/>
      <c r="Q7" s="22">
        <f>O7*P7</f>
        <v>0</v>
      </c>
      <c r="R7" s="73">
        <v>10</v>
      </c>
      <c r="S7" s="76"/>
      <c r="T7" s="75">
        <f>R7*S7</f>
        <v>0</v>
      </c>
    </row>
    <row r="8" spans="1:20" x14ac:dyDescent="0.25">
      <c r="A8" s="12"/>
      <c r="B8" s="12" t="s">
        <v>90</v>
      </c>
      <c r="C8" s="13">
        <v>10</v>
      </c>
      <c r="D8" s="76"/>
      <c r="E8" s="18">
        <f t="shared" ref="E8:E13" si="0">C8*D8</f>
        <v>0</v>
      </c>
      <c r="F8" s="14">
        <v>10</v>
      </c>
      <c r="G8" s="76"/>
      <c r="H8" s="19">
        <f t="shared" ref="H8:H13" si="1">F8*G8</f>
        <v>0</v>
      </c>
      <c r="I8" s="15">
        <v>10</v>
      </c>
      <c r="J8" s="76"/>
      <c r="K8" s="20">
        <f t="shared" ref="K8:K13" si="2">I8*J8</f>
        <v>0</v>
      </c>
      <c r="L8" s="16">
        <v>10</v>
      </c>
      <c r="M8" s="76"/>
      <c r="N8" s="21">
        <f t="shared" ref="N8:N13" si="3">L8*M8</f>
        <v>0</v>
      </c>
      <c r="O8" s="17">
        <v>10</v>
      </c>
      <c r="P8" s="76"/>
      <c r="Q8" s="22">
        <f t="shared" ref="Q8:Q13" si="4">O8*P8</f>
        <v>0</v>
      </c>
      <c r="R8" s="73">
        <v>10</v>
      </c>
      <c r="S8" s="76"/>
      <c r="T8" s="75">
        <f t="shared" ref="T8:T13" si="5">R8*S8</f>
        <v>0</v>
      </c>
    </row>
    <row r="9" spans="1:20" x14ac:dyDescent="0.25">
      <c r="A9" s="12"/>
      <c r="B9" s="12" t="s">
        <v>91</v>
      </c>
      <c r="C9" s="13">
        <v>10</v>
      </c>
      <c r="D9" s="76"/>
      <c r="E9" s="18">
        <f t="shared" si="0"/>
        <v>0</v>
      </c>
      <c r="F9" s="14">
        <v>10</v>
      </c>
      <c r="G9" s="76"/>
      <c r="H9" s="19">
        <f t="shared" si="1"/>
        <v>0</v>
      </c>
      <c r="I9" s="15">
        <v>10</v>
      </c>
      <c r="J9" s="76"/>
      <c r="K9" s="20">
        <f t="shared" si="2"/>
        <v>0</v>
      </c>
      <c r="L9" s="16">
        <v>10</v>
      </c>
      <c r="M9" s="76"/>
      <c r="N9" s="21">
        <f t="shared" si="3"/>
        <v>0</v>
      </c>
      <c r="O9" s="17">
        <v>10</v>
      </c>
      <c r="P9" s="76"/>
      <c r="Q9" s="22">
        <f t="shared" si="4"/>
        <v>0</v>
      </c>
      <c r="R9" s="73">
        <v>10</v>
      </c>
      <c r="S9" s="76"/>
      <c r="T9" s="75">
        <f t="shared" si="5"/>
        <v>0</v>
      </c>
    </row>
    <row r="10" spans="1:20" x14ac:dyDescent="0.25">
      <c r="A10" s="12"/>
      <c r="B10" s="12" t="s">
        <v>92</v>
      </c>
      <c r="C10" s="13">
        <v>10</v>
      </c>
      <c r="D10" s="76"/>
      <c r="E10" s="18">
        <f t="shared" si="0"/>
        <v>0</v>
      </c>
      <c r="F10" s="14">
        <v>10</v>
      </c>
      <c r="G10" s="76"/>
      <c r="H10" s="19">
        <f t="shared" si="1"/>
        <v>0</v>
      </c>
      <c r="I10" s="15">
        <v>10</v>
      </c>
      <c r="J10" s="76"/>
      <c r="K10" s="20">
        <f t="shared" si="2"/>
        <v>0</v>
      </c>
      <c r="L10" s="16">
        <v>10</v>
      </c>
      <c r="M10" s="76"/>
      <c r="N10" s="21">
        <f t="shared" si="3"/>
        <v>0</v>
      </c>
      <c r="O10" s="17">
        <v>10</v>
      </c>
      <c r="P10" s="76"/>
      <c r="Q10" s="22">
        <f t="shared" si="4"/>
        <v>0</v>
      </c>
      <c r="R10" s="73">
        <v>10</v>
      </c>
      <c r="S10" s="76"/>
      <c r="T10" s="75">
        <f t="shared" si="5"/>
        <v>0</v>
      </c>
    </row>
    <row r="11" spans="1:20" ht="60" x14ac:dyDescent="0.25">
      <c r="A11" s="12"/>
      <c r="B11" s="66" t="s">
        <v>144</v>
      </c>
      <c r="C11" s="13">
        <v>3</v>
      </c>
      <c r="D11" s="76"/>
      <c r="E11" s="18">
        <f t="shared" si="0"/>
        <v>0</v>
      </c>
      <c r="F11" s="14">
        <v>3</v>
      </c>
      <c r="G11" s="76"/>
      <c r="H11" s="19">
        <f t="shared" si="1"/>
        <v>0</v>
      </c>
      <c r="I11" s="15">
        <v>3</v>
      </c>
      <c r="J11" s="76"/>
      <c r="K11" s="20">
        <f t="shared" si="2"/>
        <v>0</v>
      </c>
      <c r="L11" s="16">
        <v>3</v>
      </c>
      <c r="M11" s="76"/>
      <c r="N11" s="21">
        <f t="shared" si="3"/>
        <v>0</v>
      </c>
      <c r="O11" s="17">
        <v>3</v>
      </c>
      <c r="P11" s="76"/>
      <c r="Q11" s="22">
        <f t="shared" si="4"/>
        <v>0</v>
      </c>
      <c r="R11" s="73">
        <v>3</v>
      </c>
      <c r="S11" s="76"/>
      <c r="T11" s="75">
        <f t="shared" si="5"/>
        <v>0</v>
      </c>
    </row>
    <row r="12" spans="1:20" ht="90" x14ac:dyDescent="0.25">
      <c r="A12" s="12"/>
      <c r="B12" s="66" t="s">
        <v>153</v>
      </c>
      <c r="C12" s="13">
        <v>10</v>
      </c>
      <c r="D12" s="76"/>
      <c r="E12" s="18">
        <f t="shared" si="0"/>
        <v>0</v>
      </c>
      <c r="F12" s="14">
        <v>10</v>
      </c>
      <c r="G12" s="76"/>
      <c r="H12" s="19">
        <f t="shared" si="1"/>
        <v>0</v>
      </c>
      <c r="I12" s="15">
        <v>10</v>
      </c>
      <c r="J12" s="76"/>
      <c r="K12" s="20">
        <f t="shared" si="2"/>
        <v>0</v>
      </c>
      <c r="L12" s="16">
        <v>10</v>
      </c>
      <c r="M12" s="76"/>
      <c r="N12" s="21">
        <f t="shared" si="3"/>
        <v>0</v>
      </c>
      <c r="O12" s="17">
        <v>10</v>
      </c>
      <c r="P12" s="76"/>
      <c r="Q12" s="22">
        <f t="shared" si="4"/>
        <v>0</v>
      </c>
      <c r="R12" s="73">
        <v>10</v>
      </c>
      <c r="S12" s="76"/>
      <c r="T12" s="75">
        <f t="shared" si="5"/>
        <v>0</v>
      </c>
    </row>
    <row r="13" spans="1:20" x14ac:dyDescent="0.25">
      <c r="A13" s="12"/>
      <c r="B13" s="12"/>
      <c r="C13" s="13"/>
      <c r="D13" s="76"/>
      <c r="E13" s="18">
        <f t="shared" si="0"/>
        <v>0</v>
      </c>
      <c r="F13" s="14"/>
      <c r="G13" s="76"/>
      <c r="H13" s="19">
        <f t="shared" si="1"/>
        <v>0</v>
      </c>
      <c r="I13" s="15"/>
      <c r="J13" s="76"/>
      <c r="K13" s="20">
        <f t="shared" si="2"/>
        <v>0</v>
      </c>
      <c r="L13" s="16"/>
      <c r="M13" s="76"/>
      <c r="N13" s="21">
        <f t="shared" si="3"/>
        <v>0</v>
      </c>
      <c r="O13" s="17"/>
      <c r="P13" s="76"/>
      <c r="Q13" s="22">
        <f t="shared" si="4"/>
        <v>0</v>
      </c>
      <c r="R13" s="73"/>
      <c r="S13" s="76"/>
      <c r="T13" s="75">
        <f t="shared" si="5"/>
        <v>0</v>
      </c>
    </row>
    <row r="14" spans="1:20" x14ac:dyDescent="0.25">
      <c r="A14" s="12"/>
      <c r="B14" s="12"/>
      <c r="C14" s="13" t="s">
        <v>96</v>
      </c>
      <c r="D14" s="13"/>
      <c r="E14" s="23">
        <f>SUM(E7:E13)</f>
        <v>0</v>
      </c>
      <c r="F14" s="14" t="s">
        <v>96</v>
      </c>
      <c r="G14" s="14"/>
      <c r="H14" s="24">
        <f>SUM(H7:H13)</f>
        <v>0</v>
      </c>
      <c r="I14" s="15" t="s">
        <v>96</v>
      </c>
      <c r="J14" s="15"/>
      <c r="K14" s="25">
        <f>SUM(K7:K13)</f>
        <v>0</v>
      </c>
      <c r="L14" s="16" t="s">
        <v>96</v>
      </c>
      <c r="M14" s="16"/>
      <c r="N14" s="26">
        <f>SUM(N7:N13)</f>
        <v>0</v>
      </c>
      <c r="O14" s="17" t="s">
        <v>96</v>
      </c>
      <c r="P14" s="17"/>
      <c r="Q14" s="27">
        <f>SUM(Q7:Q13)</f>
        <v>0</v>
      </c>
      <c r="R14" s="73" t="s">
        <v>96</v>
      </c>
      <c r="S14" s="73"/>
      <c r="T14" s="74">
        <f>SUM(T7:T13)</f>
        <v>0</v>
      </c>
    </row>
  </sheetData>
  <mergeCells count="6">
    <mergeCell ref="R5:T5"/>
    <mergeCell ref="C5:E5"/>
    <mergeCell ref="F5:H5"/>
    <mergeCell ref="I5:K5"/>
    <mergeCell ref="L5:N5"/>
    <mergeCell ref="O5:Q5"/>
  </mergeCells>
  <phoneticPr fontId="17" type="noConversion"/>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25D00-1572-4C42-9F46-90DCD09C145E}">
  <dimension ref="A1:I81"/>
  <sheetViews>
    <sheetView zoomScaleNormal="100" workbookViewId="0">
      <pane ySplit="9" topLeftCell="A10" activePane="bottomLeft" state="frozen"/>
      <selection pane="bottomLeft" activeCell="C6" sqref="C6"/>
    </sheetView>
  </sheetViews>
  <sheetFormatPr defaultRowHeight="15" x14ac:dyDescent="0.25"/>
  <cols>
    <col min="1" max="1" width="28.140625" customWidth="1"/>
    <col min="2" max="2" width="45.42578125" customWidth="1"/>
    <col min="3" max="3" width="12.140625" customWidth="1"/>
    <col min="4" max="4" width="14.7109375" customWidth="1"/>
    <col min="5" max="5" width="12.140625" customWidth="1"/>
  </cols>
  <sheetData>
    <row r="1" spans="1:9" ht="51.95" customHeight="1" x14ac:dyDescent="0.25">
      <c r="A1" s="83" t="s">
        <v>112</v>
      </c>
      <c r="B1" s="84"/>
      <c r="C1" s="84"/>
      <c r="D1" s="84"/>
      <c r="E1" s="84"/>
    </row>
    <row r="2" spans="1:9" ht="15.75" x14ac:dyDescent="0.25">
      <c r="A2" s="1" t="s">
        <v>183</v>
      </c>
      <c r="B2" s="3" t="s">
        <v>184</v>
      </c>
      <c r="C2" s="5"/>
      <c r="D2" s="5"/>
      <c r="E2" s="5"/>
    </row>
    <row r="3" spans="1:9" ht="15" customHeight="1" x14ac:dyDescent="0.25">
      <c r="A3" s="2" t="s">
        <v>185</v>
      </c>
      <c r="B3" s="3" t="s">
        <v>189</v>
      </c>
      <c r="C3" s="118" t="s">
        <v>6</v>
      </c>
      <c r="D3" s="118"/>
      <c r="E3" s="118"/>
      <c r="F3" s="118"/>
      <c r="G3" s="118"/>
      <c r="H3" s="118"/>
    </row>
    <row r="4" spans="1:9" ht="15" customHeight="1" x14ac:dyDescent="0.25">
      <c r="A4" s="2" t="s">
        <v>186</v>
      </c>
      <c r="B4" s="3" t="s">
        <v>190</v>
      </c>
      <c r="C4" s="121" t="s">
        <v>7</v>
      </c>
      <c r="D4" s="121"/>
      <c r="E4" s="121"/>
      <c r="F4" s="121"/>
      <c r="G4" s="121"/>
      <c r="H4" s="121"/>
      <c r="I4" s="121"/>
    </row>
    <row r="5" spans="1:9" ht="15.75" x14ac:dyDescent="0.25">
      <c r="A5" s="2" t="s">
        <v>187</v>
      </c>
      <c r="B5" s="3" t="s">
        <v>191</v>
      </c>
      <c r="C5" s="39" t="s">
        <v>213</v>
      </c>
      <c r="D5" s="5"/>
      <c r="E5" s="5"/>
    </row>
    <row r="6" spans="1:9" ht="15.75" x14ac:dyDescent="0.25">
      <c r="A6" s="2" t="s">
        <v>188</v>
      </c>
      <c r="B6" s="3" t="s">
        <v>192</v>
      </c>
      <c r="C6" s="39"/>
      <c r="D6" s="5"/>
      <c r="E6" s="5"/>
    </row>
    <row r="7" spans="1:9" ht="15.75" x14ac:dyDescent="0.25">
      <c r="C7" s="39"/>
      <c r="D7" s="5"/>
      <c r="E7" s="5"/>
    </row>
    <row r="9" spans="1:9" ht="60" x14ac:dyDescent="0.25">
      <c r="A9" s="1" t="s">
        <v>33</v>
      </c>
      <c r="B9" s="3" t="s">
        <v>0</v>
      </c>
      <c r="C9" s="72" t="s">
        <v>181</v>
      </c>
      <c r="D9" s="72" t="s">
        <v>180</v>
      </c>
      <c r="E9" s="72" t="s">
        <v>182</v>
      </c>
    </row>
    <row r="10" spans="1:9" x14ac:dyDescent="0.25">
      <c r="A10" s="8"/>
      <c r="B10" s="34"/>
      <c r="E10" s="37"/>
    </row>
    <row r="11" spans="1:9" x14ac:dyDescent="0.25">
      <c r="A11" s="30" t="s">
        <v>34</v>
      </c>
      <c r="B11" s="31" t="s">
        <v>50</v>
      </c>
      <c r="C11" s="29"/>
      <c r="D11" s="29"/>
      <c r="E11" s="29"/>
    </row>
    <row r="12" spans="1:9" x14ac:dyDescent="0.25">
      <c r="A12" s="32" t="s">
        <v>8</v>
      </c>
      <c r="B12" s="33" t="s">
        <v>35</v>
      </c>
      <c r="C12" s="28"/>
      <c r="D12" s="120">
        <f>'Labor Category Rate'!$C5</f>
        <v>0</v>
      </c>
      <c r="E12" s="35">
        <f>C12*D12</f>
        <v>0</v>
      </c>
    </row>
    <row r="13" spans="1:9" x14ac:dyDescent="0.25">
      <c r="A13" s="32" t="s">
        <v>9</v>
      </c>
      <c r="B13" s="33" t="s">
        <v>36</v>
      </c>
      <c r="C13" s="28"/>
      <c r="D13" s="120">
        <f>'Labor Category Rate'!$C6</f>
        <v>0</v>
      </c>
      <c r="E13" s="35">
        <f t="shared" ref="E13:E20" si="0">C13*D13</f>
        <v>0</v>
      </c>
    </row>
    <row r="14" spans="1:9" x14ac:dyDescent="0.25">
      <c r="A14" s="32" t="s">
        <v>10</v>
      </c>
      <c r="B14" s="33" t="s">
        <v>37</v>
      </c>
      <c r="C14" s="28"/>
      <c r="D14" s="120">
        <f>'Labor Category Rate'!$C7</f>
        <v>0</v>
      </c>
      <c r="E14" s="35">
        <f t="shared" si="0"/>
        <v>0</v>
      </c>
    </row>
    <row r="15" spans="1:9" x14ac:dyDescent="0.25">
      <c r="A15" s="32" t="s">
        <v>11</v>
      </c>
      <c r="B15" s="33" t="s">
        <v>38</v>
      </c>
      <c r="C15" s="28"/>
      <c r="D15" s="120">
        <f>'Labor Category Rate'!$C8</f>
        <v>0</v>
      </c>
      <c r="E15" s="35">
        <f t="shared" si="0"/>
        <v>0</v>
      </c>
    </row>
    <row r="16" spans="1:9" x14ac:dyDescent="0.25">
      <c r="A16" s="32" t="s">
        <v>43</v>
      </c>
      <c r="B16" s="33" t="s">
        <v>39</v>
      </c>
      <c r="C16" s="28"/>
      <c r="D16" s="120">
        <f>'Labor Category Rate'!$C9</f>
        <v>0</v>
      </c>
      <c r="E16" s="35">
        <f t="shared" si="0"/>
        <v>0</v>
      </c>
    </row>
    <row r="17" spans="1:5" x14ac:dyDescent="0.25">
      <c r="A17" s="32" t="s">
        <v>44</v>
      </c>
      <c r="B17" s="33" t="s">
        <v>40</v>
      </c>
      <c r="C17" s="28"/>
      <c r="D17" s="120">
        <f>'Labor Category Rate'!$C10</f>
        <v>0</v>
      </c>
      <c r="E17" s="35">
        <f t="shared" si="0"/>
        <v>0</v>
      </c>
    </row>
    <row r="18" spans="1:5" x14ac:dyDescent="0.25">
      <c r="A18" s="32" t="s">
        <v>45</v>
      </c>
      <c r="B18" s="33" t="s">
        <v>41</v>
      </c>
      <c r="C18" s="28"/>
      <c r="D18" s="120">
        <f>'Labor Category Rate'!$C11</f>
        <v>0</v>
      </c>
      <c r="E18" s="35">
        <f t="shared" si="0"/>
        <v>0</v>
      </c>
    </row>
    <row r="19" spans="1:5" x14ac:dyDescent="0.25">
      <c r="A19" s="32" t="s">
        <v>46</v>
      </c>
      <c r="B19" s="33" t="s">
        <v>42</v>
      </c>
      <c r="C19" s="119"/>
      <c r="D19" s="120">
        <f>'Labor Category Rate'!$C12</f>
        <v>0</v>
      </c>
      <c r="E19" s="35">
        <f t="shared" si="0"/>
        <v>0</v>
      </c>
    </row>
    <row r="20" spans="1:5" x14ac:dyDescent="0.25">
      <c r="A20" s="32" t="s">
        <v>47</v>
      </c>
      <c r="B20" s="33" t="s">
        <v>148</v>
      </c>
      <c r="C20" s="28"/>
      <c r="D20" s="120">
        <f>'Labor Category Rate'!$C13</f>
        <v>0</v>
      </c>
      <c r="E20" s="35">
        <f t="shared" si="0"/>
        <v>0</v>
      </c>
    </row>
    <row r="21" spans="1:5" x14ac:dyDescent="0.25">
      <c r="A21" s="32" t="s">
        <v>48</v>
      </c>
      <c r="B21" s="33" t="s">
        <v>57</v>
      </c>
      <c r="C21" s="77" t="s">
        <v>205</v>
      </c>
      <c r="D21" s="78"/>
      <c r="E21" s="35">
        <f>'Sample TO Travel'!E13</f>
        <v>0</v>
      </c>
    </row>
    <row r="22" spans="1:5" ht="15.75" thickBot="1" x14ac:dyDescent="0.3">
      <c r="A22" s="32" t="s">
        <v>147</v>
      </c>
      <c r="B22" s="61" t="s">
        <v>58</v>
      </c>
      <c r="C22" s="81" t="s">
        <v>206</v>
      </c>
      <c r="D22" s="82"/>
      <c r="E22" s="62">
        <f>'Sample TO ODCs '!$E$14</f>
        <v>0</v>
      </c>
    </row>
    <row r="23" spans="1:5" s="54" customFormat="1" x14ac:dyDescent="0.25">
      <c r="A23" s="56"/>
      <c r="B23" s="57" t="s">
        <v>139</v>
      </c>
      <c r="C23" s="58"/>
      <c r="D23" s="58"/>
      <c r="E23" s="59">
        <f>SUM(E12:E22)</f>
        <v>0</v>
      </c>
    </row>
    <row r="24" spans="1:5" x14ac:dyDescent="0.25">
      <c r="E24" s="37"/>
    </row>
    <row r="25" spans="1:5" x14ac:dyDescent="0.25">
      <c r="A25" s="30" t="s">
        <v>34</v>
      </c>
      <c r="B25" s="31" t="s">
        <v>50</v>
      </c>
      <c r="C25" s="29"/>
      <c r="D25" s="29"/>
      <c r="E25" s="29"/>
    </row>
    <row r="26" spans="1:5" x14ac:dyDescent="0.25">
      <c r="A26" s="32" t="s">
        <v>8</v>
      </c>
      <c r="B26" s="33" t="s">
        <v>35</v>
      </c>
      <c r="C26" s="28"/>
      <c r="D26" s="120">
        <f>'Labor Category Rate'!$C5</f>
        <v>0</v>
      </c>
      <c r="E26" s="35">
        <f>C26*D26</f>
        <v>0</v>
      </c>
    </row>
    <row r="27" spans="1:5" x14ac:dyDescent="0.25">
      <c r="A27" s="32" t="s">
        <v>9</v>
      </c>
      <c r="B27" s="33" t="s">
        <v>36</v>
      </c>
      <c r="C27" s="28"/>
      <c r="D27" s="120">
        <f>'Labor Category Rate'!$C6</f>
        <v>0</v>
      </c>
      <c r="E27" s="35">
        <f t="shared" ref="E27:E34" si="1">C27*D27</f>
        <v>0</v>
      </c>
    </row>
    <row r="28" spans="1:5" x14ac:dyDescent="0.25">
      <c r="A28" s="32" t="s">
        <v>10</v>
      </c>
      <c r="B28" s="33" t="s">
        <v>37</v>
      </c>
      <c r="C28" s="28"/>
      <c r="D28" s="120">
        <f>'Labor Category Rate'!$C7</f>
        <v>0</v>
      </c>
      <c r="E28" s="35">
        <f t="shared" si="1"/>
        <v>0</v>
      </c>
    </row>
    <row r="29" spans="1:5" x14ac:dyDescent="0.25">
      <c r="A29" s="32" t="s">
        <v>11</v>
      </c>
      <c r="B29" s="33" t="s">
        <v>38</v>
      </c>
      <c r="C29" s="28"/>
      <c r="D29" s="120">
        <f>'Labor Category Rate'!$C8</f>
        <v>0</v>
      </c>
      <c r="E29" s="35">
        <f t="shared" si="1"/>
        <v>0</v>
      </c>
    </row>
    <row r="30" spans="1:5" x14ac:dyDescent="0.25">
      <c r="A30" s="32" t="s">
        <v>43</v>
      </c>
      <c r="B30" s="33" t="s">
        <v>39</v>
      </c>
      <c r="C30" s="28"/>
      <c r="D30" s="120">
        <f>'Labor Category Rate'!$C9</f>
        <v>0</v>
      </c>
      <c r="E30" s="35">
        <f t="shared" si="1"/>
        <v>0</v>
      </c>
    </row>
    <row r="31" spans="1:5" x14ac:dyDescent="0.25">
      <c r="A31" s="32" t="s">
        <v>44</v>
      </c>
      <c r="B31" s="33" t="s">
        <v>40</v>
      </c>
      <c r="C31" s="28"/>
      <c r="D31" s="120">
        <f>'Labor Category Rate'!$C10</f>
        <v>0</v>
      </c>
      <c r="E31" s="35">
        <f t="shared" si="1"/>
        <v>0</v>
      </c>
    </row>
    <row r="32" spans="1:5" x14ac:dyDescent="0.25">
      <c r="A32" s="32" t="s">
        <v>45</v>
      </c>
      <c r="B32" s="33" t="s">
        <v>41</v>
      </c>
      <c r="C32" s="28"/>
      <c r="D32" s="120">
        <f>'Labor Category Rate'!$C11</f>
        <v>0</v>
      </c>
      <c r="E32" s="35">
        <f t="shared" si="1"/>
        <v>0</v>
      </c>
    </row>
    <row r="33" spans="1:5" x14ac:dyDescent="0.25">
      <c r="A33" s="32" t="s">
        <v>46</v>
      </c>
      <c r="B33" s="33" t="s">
        <v>42</v>
      </c>
      <c r="C33" s="119"/>
      <c r="D33" s="120">
        <f>'Labor Category Rate'!$C12</f>
        <v>0</v>
      </c>
      <c r="E33" s="35">
        <f t="shared" si="1"/>
        <v>0</v>
      </c>
    </row>
    <row r="34" spans="1:5" x14ac:dyDescent="0.25">
      <c r="A34" s="32" t="s">
        <v>47</v>
      </c>
      <c r="B34" s="33" t="s">
        <v>148</v>
      </c>
      <c r="C34" s="28"/>
      <c r="D34" s="120">
        <f>'Labor Category Rate'!$C13</f>
        <v>0</v>
      </c>
      <c r="E34" s="35">
        <f t="shared" si="1"/>
        <v>0</v>
      </c>
    </row>
    <row r="35" spans="1:5" x14ac:dyDescent="0.25">
      <c r="A35" s="32" t="s">
        <v>48</v>
      </c>
      <c r="B35" s="33" t="s">
        <v>57</v>
      </c>
      <c r="C35" s="77" t="s">
        <v>205</v>
      </c>
      <c r="D35" s="78"/>
      <c r="E35" s="35">
        <f>'Sample TO Travel'!E20</f>
        <v>0</v>
      </c>
    </row>
    <row r="36" spans="1:5" ht="15.75" thickBot="1" x14ac:dyDescent="0.3">
      <c r="A36" s="32" t="s">
        <v>147</v>
      </c>
      <c r="B36" s="61" t="s">
        <v>58</v>
      </c>
      <c r="C36" s="81" t="s">
        <v>206</v>
      </c>
      <c r="D36" s="82"/>
      <c r="E36" s="62">
        <f>'Sample TO ODCs '!$E$14</f>
        <v>0</v>
      </c>
    </row>
    <row r="37" spans="1:5" x14ac:dyDescent="0.25">
      <c r="A37" s="56"/>
      <c r="B37" s="57" t="s">
        <v>211</v>
      </c>
      <c r="C37" s="58"/>
      <c r="D37" s="58"/>
      <c r="E37" s="59">
        <f>SUM(E26:E36)</f>
        <v>0</v>
      </c>
    </row>
    <row r="38" spans="1:5" x14ac:dyDescent="0.25">
      <c r="E38" s="37"/>
    </row>
    <row r="39" spans="1:5" x14ac:dyDescent="0.25">
      <c r="A39" s="30" t="s">
        <v>34</v>
      </c>
      <c r="B39" s="31" t="s">
        <v>50</v>
      </c>
      <c r="C39" s="29"/>
      <c r="D39" s="29"/>
      <c r="E39" s="29"/>
    </row>
    <row r="40" spans="1:5" x14ac:dyDescent="0.25">
      <c r="A40" s="32" t="s">
        <v>8</v>
      </c>
      <c r="B40" s="33" t="s">
        <v>35</v>
      </c>
      <c r="C40" s="28"/>
      <c r="D40" s="120">
        <f>'Labor Category Rate'!$C5</f>
        <v>0</v>
      </c>
      <c r="E40" s="35">
        <f>C40*D40</f>
        <v>0</v>
      </c>
    </row>
    <row r="41" spans="1:5" x14ac:dyDescent="0.25">
      <c r="A41" s="32" t="s">
        <v>9</v>
      </c>
      <c r="B41" s="33" t="s">
        <v>36</v>
      </c>
      <c r="C41" s="28"/>
      <c r="D41" s="120">
        <f>'Labor Category Rate'!$C6</f>
        <v>0</v>
      </c>
      <c r="E41" s="35">
        <f t="shared" ref="E41:E48" si="2">C41*D41</f>
        <v>0</v>
      </c>
    </row>
    <row r="42" spans="1:5" x14ac:dyDescent="0.25">
      <c r="A42" s="32" t="s">
        <v>10</v>
      </c>
      <c r="B42" s="33" t="s">
        <v>37</v>
      </c>
      <c r="C42" s="28"/>
      <c r="D42" s="120">
        <f>'Labor Category Rate'!$C7</f>
        <v>0</v>
      </c>
      <c r="E42" s="35">
        <f t="shared" si="2"/>
        <v>0</v>
      </c>
    </row>
    <row r="43" spans="1:5" x14ac:dyDescent="0.25">
      <c r="A43" s="32" t="s">
        <v>11</v>
      </c>
      <c r="B43" s="33" t="s">
        <v>38</v>
      </c>
      <c r="C43" s="28"/>
      <c r="D43" s="120">
        <f>'Labor Category Rate'!$C8</f>
        <v>0</v>
      </c>
      <c r="E43" s="35">
        <f t="shared" si="2"/>
        <v>0</v>
      </c>
    </row>
    <row r="44" spans="1:5" x14ac:dyDescent="0.25">
      <c r="A44" s="32" t="s">
        <v>43</v>
      </c>
      <c r="B44" s="33" t="s">
        <v>39</v>
      </c>
      <c r="C44" s="28"/>
      <c r="D44" s="120">
        <f>'Labor Category Rate'!$C9</f>
        <v>0</v>
      </c>
      <c r="E44" s="35">
        <f t="shared" si="2"/>
        <v>0</v>
      </c>
    </row>
    <row r="45" spans="1:5" x14ac:dyDescent="0.25">
      <c r="A45" s="32" t="s">
        <v>44</v>
      </c>
      <c r="B45" s="33" t="s">
        <v>40</v>
      </c>
      <c r="C45" s="28"/>
      <c r="D45" s="120">
        <f>'Labor Category Rate'!$C10</f>
        <v>0</v>
      </c>
      <c r="E45" s="35">
        <f t="shared" si="2"/>
        <v>0</v>
      </c>
    </row>
    <row r="46" spans="1:5" x14ac:dyDescent="0.25">
      <c r="A46" s="32" t="s">
        <v>45</v>
      </c>
      <c r="B46" s="33" t="s">
        <v>41</v>
      </c>
      <c r="C46" s="28"/>
      <c r="D46" s="120">
        <f>'Labor Category Rate'!$C11</f>
        <v>0</v>
      </c>
      <c r="E46" s="35">
        <f t="shared" si="2"/>
        <v>0</v>
      </c>
    </row>
    <row r="47" spans="1:5" x14ac:dyDescent="0.25">
      <c r="A47" s="32" t="s">
        <v>46</v>
      </c>
      <c r="B47" s="33" t="s">
        <v>42</v>
      </c>
      <c r="C47" s="119"/>
      <c r="D47" s="120">
        <f>'Labor Category Rate'!$C12</f>
        <v>0</v>
      </c>
      <c r="E47" s="35">
        <f t="shared" si="2"/>
        <v>0</v>
      </c>
    </row>
    <row r="48" spans="1:5" x14ac:dyDescent="0.25">
      <c r="A48" s="32" t="s">
        <v>47</v>
      </c>
      <c r="B48" s="33" t="s">
        <v>148</v>
      </c>
      <c r="C48" s="28"/>
      <c r="D48" s="120">
        <f>'Labor Category Rate'!$C13</f>
        <v>0</v>
      </c>
      <c r="E48" s="35">
        <f t="shared" si="2"/>
        <v>0</v>
      </c>
    </row>
    <row r="49" spans="1:5" x14ac:dyDescent="0.25">
      <c r="A49" s="32" t="s">
        <v>48</v>
      </c>
      <c r="B49" s="33" t="s">
        <v>57</v>
      </c>
      <c r="C49" s="77" t="s">
        <v>205</v>
      </c>
      <c r="D49" s="78"/>
      <c r="E49" s="35">
        <f>'Sample TO Travel'!E27</f>
        <v>0</v>
      </c>
    </row>
    <row r="50" spans="1:5" ht="15.75" thickBot="1" x14ac:dyDescent="0.3">
      <c r="A50" s="32" t="s">
        <v>147</v>
      </c>
      <c r="B50" s="61" t="s">
        <v>58</v>
      </c>
      <c r="C50" s="81" t="s">
        <v>206</v>
      </c>
      <c r="D50" s="82"/>
      <c r="E50" s="62">
        <f>'Sample TO ODCs '!$E$14</f>
        <v>0</v>
      </c>
    </row>
    <row r="51" spans="1:5" x14ac:dyDescent="0.25">
      <c r="A51" s="56"/>
      <c r="B51" s="57" t="s">
        <v>210</v>
      </c>
      <c r="C51" s="58"/>
      <c r="D51" s="58"/>
      <c r="E51" s="59">
        <f>SUM(E40:E50)</f>
        <v>0</v>
      </c>
    </row>
    <row r="52" spans="1:5" x14ac:dyDescent="0.25">
      <c r="E52" s="37"/>
    </row>
    <row r="53" spans="1:5" x14ac:dyDescent="0.25">
      <c r="A53" s="30" t="s">
        <v>34</v>
      </c>
      <c r="B53" s="31" t="s">
        <v>50</v>
      </c>
      <c r="C53" s="29"/>
      <c r="D53" s="29"/>
      <c r="E53" s="29"/>
    </row>
    <row r="54" spans="1:5" x14ac:dyDescent="0.25">
      <c r="A54" s="32" t="s">
        <v>8</v>
      </c>
      <c r="B54" s="33" t="s">
        <v>35</v>
      </c>
      <c r="C54" s="28"/>
      <c r="D54" s="120">
        <f>'Labor Category Rate'!C5</f>
        <v>0</v>
      </c>
      <c r="E54" s="35">
        <f>C54*D54</f>
        <v>0</v>
      </c>
    </row>
    <row r="55" spans="1:5" x14ac:dyDescent="0.25">
      <c r="A55" s="32" t="s">
        <v>9</v>
      </c>
      <c r="B55" s="33" t="s">
        <v>36</v>
      </c>
      <c r="C55" s="28"/>
      <c r="D55" s="120">
        <f>'Labor Category Rate'!C6</f>
        <v>0</v>
      </c>
      <c r="E55" s="35">
        <f t="shared" ref="E55:E62" si="3">C55*D55</f>
        <v>0</v>
      </c>
    </row>
    <row r="56" spans="1:5" x14ac:dyDescent="0.25">
      <c r="A56" s="32" t="s">
        <v>10</v>
      </c>
      <c r="B56" s="33" t="s">
        <v>37</v>
      </c>
      <c r="C56" s="28"/>
      <c r="D56" s="120">
        <f>'Labor Category Rate'!C7</f>
        <v>0</v>
      </c>
      <c r="E56" s="35">
        <f t="shared" si="3"/>
        <v>0</v>
      </c>
    </row>
    <row r="57" spans="1:5" x14ac:dyDescent="0.25">
      <c r="A57" s="32" t="s">
        <v>11</v>
      </c>
      <c r="B57" s="33" t="s">
        <v>38</v>
      </c>
      <c r="C57" s="28"/>
      <c r="D57" s="120">
        <f>'Labor Category Rate'!C8</f>
        <v>0</v>
      </c>
      <c r="E57" s="35">
        <f t="shared" si="3"/>
        <v>0</v>
      </c>
    </row>
    <row r="58" spans="1:5" x14ac:dyDescent="0.25">
      <c r="A58" s="32" t="s">
        <v>43</v>
      </c>
      <c r="B58" s="33" t="s">
        <v>39</v>
      </c>
      <c r="C58" s="28"/>
      <c r="D58" s="120">
        <f>'Labor Category Rate'!C9</f>
        <v>0</v>
      </c>
      <c r="E58" s="35">
        <f t="shared" si="3"/>
        <v>0</v>
      </c>
    </row>
    <row r="59" spans="1:5" x14ac:dyDescent="0.25">
      <c r="A59" s="32" t="s">
        <v>44</v>
      </c>
      <c r="B59" s="33" t="s">
        <v>40</v>
      </c>
      <c r="C59" s="28"/>
      <c r="D59" s="120">
        <f>'Labor Category Rate'!C10</f>
        <v>0</v>
      </c>
      <c r="E59" s="35">
        <f t="shared" si="3"/>
        <v>0</v>
      </c>
    </row>
    <row r="60" spans="1:5" x14ac:dyDescent="0.25">
      <c r="A60" s="32" t="s">
        <v>45</v>
      </c>
      <c r="B60" s="33" t="s">
        <v>41</v>
      </c>
      <c r="C60" s="28"/>
      <c r="D60" s="120">
        <f>'Labor Category Rate'!C11</f>
        <v>0</v>
      </c>
      <c r="E60" s="35">
        <f t="shared" si="3"/>
        <v>0</v>
      </c>
    </row>
    <row r="61" spans="1:5" x14ac:dyDescent="0.25">
      <c r="A61" s="32" t="s">
        <v>46</v>
      </c>
      <c r="B61" s="33" t="s">
        <v>42</v>
      </c>
      <c r="C61" s="119"/>
      <c r="D61" s="120">
        <f>'Labor Category Rate'!C12</f>
        <v>0</v>
      </c>
      <c r="E61" s="35">
        <f t="shared" si="3"/>
        <v>0</v>
      </c>
    </row>
    <row r="62" spans="1:5" x14ac:dyDescent="0.25">
      <c r="A62" s="32" t="s">
        <v>47</v>
      </c>
      <c r="B62" s="33" t="s">
        <v>148</v>
      </c>
      <c r="C62" s="28"/>
      <c r="D62" s="120">
        <f>'Labor Category Rate'!C13</f>
        <v>0</v>
      </c>
      <c r="E62" s="35">
        <f t="shared" si="3"/>
        <v>0</v>
      </c>
    </row>
    <row r="63" spans="1:5" x14ac:dyDescent="0.25">
      <c r="A63" s="32" t="s">
        <v>48</v>
      </c>
      <c r="B63" s="33" t="s">
        <v>57</v>
      </c>
      <c r="C63" s="77" t="s">
        <v>205</v>
      </c>
      <c r="D63" s="78"/>
      <c r="E63" s="35">
        <f>'Sample TO Travel'!E34</f>
        <v>0</v>
      </c>
    </row>
    <row r="64" spans="1:5" ht="15.75" thickBot="1" x14ac:dyDescent="0.3">
      <c r="A64" s="32" t="s">
        <v>147</v>
      </c>
      <c r="B64" s="61" t="s">
        <v>58</v>
      </c>
      <c r="C64" s="81" t="s">
        <v>206</v>
      </c>
      <c r="D64" s="82"/>
      <c r="E64" s="62">
        <f>'Sample TO ODCs '!$E$14</f>
        <v>0</v>
      </c>
    </row>
    <row r="65" spans="1:5" x14ac:dyDescent="0.25">
      <c r="A65" s="56"/>
      <c r="B65" s="57" t="s">
        <v>208</v>
      </c>
      <c r="C65" s="58"/>
      <c r="D65" s="58"/>
      <c r="E65" s="59">
        <f>SUM(E54:E64)</f>
        <v>0</v>
      </c>
    </row>
    <row r="66" spans="1:5" x14ac:dyDescent="0.25">
      <c r="E66" s="37"/>
    </row>
    <row r="67" spans="1:5" x14ac:dyDescent="0.25">
      <c r="A67" s="30" t="s">
        <v>34</v>
      </c>
      <c r="B67" s="31" t="s">
        <v>50</v>
      </c>
      <c r="C67" s="29"/>
      <c r="D67" s="29"/>
      <c r="E67" s="29"/>
    </row>
    <row r="68" spans="1:5" x14ac:dyDescent="0.25">
      <c r="A68" s="32" t="s">
        <v>8</v>
      </c>
      <c r="B68" s="33" t="s">
        <v>35</v>
      </c>
      <c r="C68" s="28"/>
      <c r="D68" s="120">
        <f>'Labor Category Rate'!C5</f>
        <v>0</v>
      </c>
      <c r="E68" s="35">
        <f>C68*D68</f>
        <v>0</v>
      </c>
    </row>
    <row r="69" spans="1:5" x14ac:dyDescent="0.25">
      <c r="A69" s="32" t="s">
        <v>9</v>
      </c>
      <c r="B69" s="33" t="s">
        <v>36</v>
      </c>
      <c r="C69" s="28"/>
      <c r="D69" s="120">
        <f>'Labor Category Rate'!C6</f>
        <v>0</v>
      </c>
      <c r="E69" s="35">
        <f t="shared" ref="E69:E76" si="4">C69*D69</f>
        <v>0</v>
      </c>
    </row>
    <row r="70" spans="1:5" x14ac:dyDescent="0.25">
      <c r="A70" s="32" t="s">
        <v>10</v>
      </c>
      <c r="B70" s="33" t="s">
        <v>37</v>
      </c>
      <c r="C70" s="28"/>
      <c r="D70" s="120">
        <f>'Labor Category Rate'!C7</f>
        <v>0</v>
      </c>
      <c r="E70" s="35">
        <f t="shared" si="4"/>
        <v>0</v>
      </c>
    </row>
    <row r="71" spans="1:5" x14ac:dyDescent="0.25">
      <c r="A71" s="32" t="s">
        <v>11</v>
      </c>
      <c r="B71" s="33" t="s">
        <v>38</v>
      </c>
      <c r="C71" s="28"/>
      <c r="D71" s="120">
        <f>'Labor Category Rate'!C8</f>
        <v>0</v>
      </c>
      <c r="E71" s="35">
        <f t="shared" si="4"/>
        <v>0</v>
      </c>
    </row>
    <row r="72" spans="1:5" x14ac:dyDescent="0.25">
      <c r="A72" s="32" t="s">
        <v>43</v>
      </c>
      <c r="B72" s="33" t="s">
        <v>39</v>
      </c>
      <c r="C72" s="28"/>
      <c r="D72" s="120">
        <f>'Labor Category Rate'!C9</f>
        <v>0</v>
      </c>
      <c r="E72" s="35">
        <f t="shared" si="4"/>
        <v>0</v>
      </c>
    </row>
    <row r="73" spans="1:5" x14ac:dyDescent="0.25">
      <c r="A73" s="32" t="s">
        <v>44</v>
      </c>
      <c r="B73" s="33" t="s">
        <v>40</v>
      </c>
      <c r="C73" s="28"/>
      <c r="D73" s="120">
        <f>'Labor Category Rate'!C10</f>
        <v>0</v>
      </c>
      <c r="E73" s="35">
        <f t="shared" si="4"/>
        <v>0</v>
      </c>
    </row>
    <row r="74" spans="1:5" x14ac:dyDescent="0.25">
      <c r="A74" s="32" t="s">
        <v>45</v>
      </c>
      <c r="B74" s="33" t="s">
        <v>41</v>
      </c>
      <c r="C74" s="28"/>
      <c r="D74" s="120">
        <f>'Labor Category Rate'!C11</f>
        <v>0</v>
      </c>
      <c r="E74" s="35">
        <f t="shared" si="4"/>
        <v>0</v>
      </c>
    </row>
    <row r="75" spans="1:5" x14ac:dyDescent="0.25">
      <c r="A75" s="32" t="s">
        <v>46</v>
      </c>
      <c r="B75" s="33" t="s">
        <v>42</v>
      </c>
      <c r="C75" s="119"/>
      <c r="D75" s="120">
        <f>'Labor Category Rate'!C12</f>
        <v>0</v>
      </c>
      <c r="E75" s="35">
        <f t="shared" si="4"/>
        <v>0</v>
      </c>
    </row>
    <row r="76" spans="1:5" x14ac:dyDescent="0.25">
      <c r="A76" s="32" t="s">
        <v>47</v>
      </c>
      <c r="B76" s="33" t="s">
        <v>148</v>
      </c>
      <c r="C76" s="28"/>
      <c r="D76" s="120">
        <f>'Labor Category Rate'!C13</f>
        <v>0</v>
      </c>
      <c r="E76" s="35">
        <f t="shared" si="4"/>
        <v>0</v>
      </c>
    </row>
    <row r="77" spans="1:5" x14ac:dyDescent="0.25">
      <c r="A77" s="32" t="s">
        <v>48</v>
      </c>
      <c r="B77" s="33" t="s">
        <v>57</v>
      </c>
      <c r="C77" s="77" t="s">
        <v>205</v>
      </c>
      <c r="D77" s="78"/>
      <c r="E77" s="35">
        <f>'Sample TO Travel'!E41</f>
        <v>0</v>
      </c>
    </row>
    <row r="78" spans="1:5" ht="15.75" thickBot="1" x14ac:dyDescent="0.3">
      <c r="A78" s="32" t="s">
        <v>147</v>
      </c>
      <c r="B78" s="61" t="s">
        <v>58</v>
      </c>
      <c r="C78" s="81" t="s">
        <v>206</v>
      </c>
      <c r="D78" s="82"/>
      <c r="E78" s="62">
        <f>'Sample TO ODCs '!$E$14</f>
        <v>0</v>
      </c>
    </row>
    <row r="79" spans="1:5" x14ac:dyDescent="0.25">
      <c r="A79" s="56"/>
      <c r="B79" s="57" t="s">
        <v>209</v>
      </c>
      <c r="C79" s="58"/>
      <c r="D79" s="58"/>
      <c r="E79" s="59">
        <f>SUM(E68:E78)</f>
        <v>0</v>
      </c>
    </row>
    <row r="81" spans="3:5" x14ac:dyDescent="0.25">
      <c r="C81" t="s">
        <v>207</v>
      </c>
      <c r="E81" s="4">
        <f>E79+E65+E51+E37+E23</f>
        <v>0</v>
      </c>
    </row>
  </sheetData>
  <mergeCells count="13">
    <mergeCell ref="C77:D77"/>
    <mergeCell ref="C78:D78"/>
    <mergeCell ref="C3:H3"/>
    <mergeCell ref="C4:I4"/>
    <mergeCell ref="C35:D35"/>
    <mergeCell ref="C36:D36"/>
    <mergeCell ref="C49:D49"/>
    <mergeCell ref="C50:D50"/>
    <mergeCell ref="C63:D63"/>
    <mergeCell ref="C64:D64"/>
    <mergeCell ref="A1:E1"/>
    <mergeCell ref="C21:D21"/>
    <mergeCell ref="C22:D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D7C85-9673-4E8F-9F66-930CE6B6DE47}">
  <dimension ref="A1:Q41"/>
  <sheetViews>
    <sheetView workbookViewId="0">
      <selection sqref="A1:M1"/>
    </sheetView>
  </sheetViews>
  <sheetFormatPr defaultRowHeight="15" x14ac:dyDescent="0.25"/>
  <cols>
    <col min="2" max="2" width="34.140625" customWidth="1"/>
    <col min="3" max="3" width="8.140625" bestFit="1" customWidth="1"/>
    <col min="4" max="4" width="8.140625" customWidth="1"/>
    <col min="5" max="5" width="14.85546875" customWidth="1"/>
    <col min="6" max="6" width="9.42578125" bestFit="1" customWidth="1"/>
    <col min="8" max="8" width="13.85546875" bestFit="1" customWidth="1"/>
  </cols>
  <sheetData>
    <row r="1" spans="1:17" ht="15.75" x14ac:dyDescent="0.25">
      <c r="A1" s="83" t="s">
        <v>112</v>
      </c>
      <c r="B1" s="84"/>
      <c r="C1" s="84"/>
      <c r="D1" s="84"/>
      <c r="E1" s="84"/>
      <c r="F1" s="84"/>
      <c r="G1" s="84"/>
      <c r="H1" s="84"/>
      <c r="I1" s="84"/>
      <c r="J1" s="84"/>
      <c r="K1" s="84"/>
      <c r="L1" s="84"/>
      <c r="M1" s="84"/>
    </row>
    <row r="2" spans="1:17" x14ac:dyDescent="0.25">
      <c r="A2" t="s">
        <v>102</v>
      </c>
      <c r="E2" s="65" t="s">
        <v>116</v>
      </c>
    </row>
    <row r="3" spans="1:17" x14ac:dyDescent="0.25">
      <c r="E3" s="65" t="s">
        <v>204</v>
      </c>
    </row>
    <row r="4" spans="1:17" x14ac:dyDescent="0.25">
      <c r="E4" s="65" t="s">
        <v>130</v>
      </c>
    </row>
    <row r="5" spans="1:17" x14ac:dyDescent="0.25">
      <c r="E5" s="65"/>
    </row>
    <row r="6" spans="1:17" x14ac:dyDescent="0.25">
      <c r="A6" s="33" t="s">
        <v>118</v>
      </c>
      <c r="B6" s="33" t="s">
        <v>0</v>
      </c>
      <c r="C6" s="33" t="s">
        <v>122</v>
      </c>
      <c r="D6" s="33" t="s">
        <v>119</v>
      </c>
      <c r="E6" s="33"/>
      <c r="H6" s="87" t="s">
        <v>123</v>
      </c>
      <c r="I6" s="88"/>
      <c r="J6" s="88"/>
      <c r="K6" s="88"/>
      <c r="L6" s="88"/>
      <c r="M6" s="88"/>
      <c r="N6" s="88"/>
      <c r="O6" s="88"/>
      <c r="P6" s="88"/>
      <c r="Q6" s="113"/>
    </row>
    <row r="7" spans="1:17" x14ac:dyDescent="0.25">
      <c r="A7" s="33" t="s">
        <v>48</v>
      </c>
      <c r="B7" s="42" t="s">
        <v>193</v>
      </c>
      <c r="C7" s="44"/>
      <c r="D7" s="44"/>
      <c r="E7" s="33"/>
      <c r="H7" s="89"/>
      <c r="I7" s="112"/>
      <c r="J7" s="112"/>
      <c r="K7" s="112"/>
      <c r="L7" s="112"/>
      <c r="M7" s="112"/>
      <c r="N7" s="112"/>
      <c r="O7" s="112"/>
      <c r="P7" s="112"/>
      <c r="Q7" s="114"/>
    </row>
    <row r="8" spans="1:17" x14ac:dyDescent="0.25">
      <c r="A8" s="33"/>
      <c r="B8" s="33" t="s">
        <v>106</v>
      </c>
      <c r="C8" s="44"/>
      <c r="D8" s="44"/>
      <c r="E8" s="40">
        <f>C8*D8</f>
        <v>0</v>
      </c>
      <c r="H8" s="89"/>
      <c r="I8" s="112"/>
      <c r="J8" s="112"/>
      <c r="K8" s="112"/>
      <c r="L8" s="112"/>
      <c r="M8" s="112"/>
      <c r="N8" s="112"/>
      <c r="O8" s="112"/>
      <c r="P8" s="112"/>
      <c r="Q8" s="114"/>
    </row>
    <row r="9" spans="1:17" x14ac:dyDescent="0.25">
      <c r="A9" s="33"/>
      <c r="B9" s="33" t="s">
        <v>121</v>
      </c>
      <c r="C9" s="44"/>
      <c r="D9" s="44"/>
      <c r="E9" s="40">
        <f t="shared" ref="E9:E12" si="0">C9*D9</f>
        <v>0</v>
      </c>
      <c r="H9" s="89"/>
      <c r="I9" s="112"/>
      <c r="J9" s="112"/>
      <c r="K9" s="112"/>
      <c r="L9" s="112"/>
      <c r="M9" s="112"/>
      <c r="N9" s="112"/>
      <c r="O9" s="112"/>
      <c r="P9" s="112"/>
      <c r="Q9" s="114"/>
    </row>
    <row r="10" spans="1:17" x14ac:dyDescent="0.25">
      <c r="A10" s="33"/>
      <c r="B10" s="33" t="s">
        <v>109</v>
      </c>
      <c r="C10" s="44"/>
      <c r="D10" s="44"/>
      <c r="E10" s="40">
        <f t="shared" si="0"/>
        <v>0</v>
      </c>
      <c r="H10" s="89"/>
      <c r="I10" s="112"/>
      <c r="J10" s="112"/>
      <c r="K10" s="112"/>
      <c r="L10" s="112"/>
      <c r="M10" s="112"/>
      <c r="N10" s="112"/>
      <c r="O10" s="112"/>
      <c r="P10" s="112"/>
      <c r="Q10" s="114"/>
    </row>
    <row r="11" spans="1:17" x14ac:dyDescent="0.25">
      <c r="A11" s="33"/>
      <c r="B11" s="33" t="s">
        <v>110</v>
      </c>
      <c r="C11" s="44"/>
      <c r="D11" s="44"/>
      <c r="E11" s="40">
        <f t="shared" si="0"/>
        <v>0</v>
      </c>
      <c r="H11" s="89"/>
      <c r="I11" s="112"/>
      <c r="J11" s="112"/>
      <c r="K11" s="112"/>
      <c r="L11" s="112"/>
      <c r="M11" s="112"/>
      <c r="N11" s="112"/>
      <c r="O11" s="112"/>
      <c r="P11" s="112"/>
      <c r="Q11" s="114"/>
    </row>
    <row r="12" spans="1:17" x14ac:dyDescent="0.25">
      <c r="A12" s="33"/>
      <c r="B12" s="33" t="s">
        <v>117</v>
      </c>
      <c r="C12" s="44"/>
      <c r="D12" s="44"/>
      <c r="E12" s="40">
        <f t="shared" si="0"/>
        <v>0</v>
      </c>
      <c r="H12" s="89"/>
      <c r="I12" s="112"/>
      <c r="J12" s="112"/>
      <c r="K12" s="112"/>
      <c r="L12" s="112"/>
      <c r="M12" s="112"/>
      <c r="N12" s="112"/>
      <c r="O12" s="112"/>
      <c r="P12" s="112"/>
      <c r="Q12" s="114"/>
    </row>
    <row r="13" spans="1:17" ht="25.5" x14ac:dyDescent="0.25">
      <c r="A13" s="33"/>
      <c r="B13" s="41" t="s">
        <v>194</v>
      </c>
      <c r="C13" s="110"/>
      <c r="D13" s="110"/>
      <c r="E13" s="40">
        <f>SUM(E8:E12)</f>
        <v>0</v>
      </c>
      <c r="H13" s="89"/>
      <c r="I13" s="112"/>
      <c r="J13" s="112"/>
      <c r="K13" s="112"/>
      <c r="L13" s="112"/>
      <c r="M13" s="112"/>
      <c r="N13" s="112"/>
      <c r="O13" s="112"/>
      <c r="P13" s="112"/>
      <c r="Q13" s="114"/>
    </row>
    <row r="14" spans="1:17" x14ac:dyDescent="0.25">
      <c r="A14" s="33" t="s">
        <v>48</v>
      </c>
      <c r="B14" s="42" t="s">
        <v>195</v>
      </c>
      <c r="C14" s="109"/>
      <c r="D14" s="109"/>
      <c r="E14" s="33"/>
      <c r="H14" s="89"/>
      <c r="I14" s="112"/>
      <c r="J14" s="112"/>
      <c r="K14" s="112"/>
      <c r="L14" s="112"/>
      <c r="M14" s="112"/>
      <c r="N14" s="112"/>
      <c r="O14" s="112"/>
      <c r="P14" s="112"/>
      <c r="Q14" s="114"/>
    </row>
    <row r="15" spans="1:17" x14ac:dyDescent="0.25">
      <c r="A15" s="33"/>
      <c r="B15" s="33" t="s">
        <v>106</v>
      </c>
      <c r="C15" s="109"/>
      <c r="D15" s="109"/>
      <c r="E15" s="40">
        <f>C15*D15</f>
        <v>0</v>
      </c>
      <c r="H15" s="89"/>
      <c r="I15" s="112"/>
      <c r="J15" s="112"/>
      <c r="K15" s="112"/>
      <c r="L15" s="112"/>
      <c r="M15" s="112"/>
      <c r="N15" s="112"/>
      <c r="O15" s="112"/>
      <c r="P15" s="112"/>
      <c r="Q15" s="114"/>
    </row>
    <row r="16" spans="1:17" x14ac:dyDescent="0.25">
      <c r="A16" s="33"/>
      <c r="B16" s="33" t="s">
        <v>121</v>
      </c>
      <c r="C16" s="109"/>
      <c r="D16" s="109"/>
      <c r="E16" s="40">
        <f t="shared" ref="E16:E19" si="1">C16*D16</f>
        <v>0</v>
      </c>
      <c r="H16" s="89"/>
      <c r="I16" s="112"/>
      <c r="J16" s="112"/>
      <c r="K16" s="112"/>
      <c r="L16" s="112"/>
      <c r="M16" s="112"/>
      <c r="N16" s="112"/>
      <c r="O16" s="112"/>
      <c r="P16" s="112"/>
      <c r="Q16" s="114"/>
    </row>
    <row r="17" spans="1:17" x14ac:dyDescent="0.25">
      <c r="A17" s="33"/>
      <c r="B17" s="33" t="s">
        <v>109</v>
      </c>
      <c r="C17" s="109"/>
      <c r="D17" s="109"/>
      <c r="E17" s="40">
        <f t="shared" si="1"/>
        <v>0</v>
      </c>
      <c r="H17" s="89"/>
      <c r="I17" s="112"/>
      <c r="J17" s="112"/>
      <c r="K17" s="112"/>
      <c r="L17" s="112"/>
      <c r="M17" s="112"/>
      <c r="N17" s="112"/>
      <c r="O17" s="112"/>
      <c r="P17" s="112"/>
      <c r="Q17" s="114"/>
    </row>
    <row r="18" spans="1:17" x14ac:dyDescent="0.25">
      <c r="A18" s="33"/>
      <c r="B18" s="33" t="s">
        <v>110</v>
      </c>
      <c r="C18" s="109"/>
      <c r="D18" s="109"/>
      <c r="E18" s="40">
        <f t="shared" si="1"/>
        <v>0</v>
      </c>
      <c r="H18" s="89"/>
      <c r="I18" s="112"/>
      <c r="J18" s="112"/>
      <c r="K18" s="112"/>
      <c r="L18" s="112"/>
      <c r="M18" s="112"/>
      <c r="N18" s="112"/>
      <c r="O18" s="112"/>
      <c r="P18" s="112"/>
      <c r="Q18" s="114"/>
    </row>
    <row r="19" spans="1:17" x14ac:dyDescent="0.25">
      <c r="A19" s="33"/>
      <c r="B19" s="33" t="s">
        <v>117</v>
      </c>
      <c r="C19" s="109"/>
      <c r="D19" s="109"/>
      <c r="E19" s="40">
        <f t="shared" si="1"/>
        <v>0</v>
      </c>
      <c r="H19" s="89"/>
      <c r="I19" s="112"/>
      <c r="J19" s="112"/>
      <c r="K19" s="112"/>
      <c r="L19" s="112"/>
      <c r="M19" s="112"/>
      <c r="N19" s="112"/>
      <c r="O19" s="112"/>
      <c r="P19" s="112"/>
      <c r="Q19" s="114"/>
    </row>
    <row r="20" spans="1:17" ht="25.5" x14ac:dyDescent="0.25">
      <c r="A20" s="33"/>
      <c r="B20" s="41" t="s">
        <v>200</v>
      </c>
      <c r="C20" s="110"/>
      <c r="D20" s="110"/>
      <c r="E20" s="40">
        <f>SUM(E15:E19)</f>
        <v>0</v>
      </c>
      <c r="H20" s="89"/>
      <c r="I20" s="112"/>
      <c r="J20" s="112"/>
      <c r="K20" s="112"/>
      <c r="L20" s="112"/>
      <c r="M20" s="112"/>
      <c r="N20" s="112"/>
      <c r="O20" s="112"/>
      <c r="P20" s="112"/>
      <c r="Q20" s="114"/>
    </row>
    <row r="21" spans="1:17" x14ac:dyDescent="0.25">
      <c r="A21" s="33" t="s">
        <v>48</v>
      </c>
      <c r="B21" s="42" t="s">
        <v>196</v>
      </c>
      <c r="C21" s="109"/>
      <c r="D21" s="109"/>
      <c r="E21" s="109"/>
      <c r="H21" s="115"/>
      <c r="I21" s="116"/>
      <c r="J21" s="116"/>
      <c r="K21" s="116"/>
      <c r="L21" s="116"/>
      <c r="M21" s="116"/>
      <c r="N21" s="116"/>
      <c r="O21" s="116"/>
      <c r="P21" s="116"/>
      <c r="Q21" s="117"/>
    </row>
    <row r="22" spans="1:17" x14ac:dyDescent="0.25">
      <c r="A22" s="33"/>
      <c r="B22" s="33" t="s">
        <v>106</v>
      </c>
      <c r="C22" s="109"/>
      <c r="D22" s="109"/>
      <c r="E22" s="40">
        <f>C22*D22</f>
        <v>0</v>
      </c>
    </row>
    <row r="23" spans="1:17" x14ac:dyDescent="0.25">
      <c r="A23" s="33"/>
      <c r="B23" s="33" t="s">
        <v>121</v>
      </c>
      <c r="C23" s="109"/>
      <c r="D23" s="109"/>
      <c r="E23" s="40">
        <f t="shared" ref="E23:E26" si="2">C23*D23</f>
        <v>0</v>
      </c>
    </row>
    <row r="24" spans="1:17" x14ac:dyDescent="0.25">
      <c r="A24" s="33"/>
      <c r="B24" s="33" t="s">
        <v>109</v>
      </c>
      <c r="C24" s="109"/>
      <c r="D24" s="109"/>
      <c r="E24" s="40">
        <f t="shared" si="2"/>
        <v>0</v>
      </c>
    </row>
    <row r="25" spans="1:17" x14ac:dyDescent="0.25">
      <c r="A25" s="33"/>
      <c r="B25" s="33" t="s">
        <v>110</v>
      </c>
      <c r="C25" s="109"/>
      <c r="D25" s="109"/>
      <c r="E25" s="40">
        <f t="shared" si="2"/>
        <v>0</v>
      </c>
    </row>
    <row r="26" spans="1:17" x14ac:dyDescent="0.25">
      <c r="A26" s="33"/>
      <c r="B26" s="33" t="s">
        <v>117</v>
      </c>
      <c r="C26" s="109"/>
      <c r="D26" s="109"/>
      <c r="E26" s="40">
        <f t="shared" si="2"/>
        <v>0</v>
      </c>
    </row>
    <row r="27" spans="1:17" ht="25.5" x14ac:dyDescent="0.25">
      <c r="A27" s="33"/>
      <c r="B27" s="41" t="s">
        <v>201</v>
      </c>
      <c r="C27" s="110"/>
      <c r="D27" s="110"/>
      <c r="E27" s="40">
        <f>SUM(E22:E26)</f>
        <v>0</v>
      </c>
    </row>
    <row r="28" spans="1:17" x14ac:dyDescent="0.25">
      <c r="A28" s="33" t="s">
        <v>48</v>
      </c>
      <c r="B28" s="42" t="s">
        <v>197</v>
      </c>
      <c r="C28" s="109"/>
      <c r="D28" s="109"/>
      <c r="E28" s="109"/>
    </row>
    <row r="29" spans="1:17" x14ac:dyDescent="0.25">
      <c r="A29" s="33"/>
      <c r="B29" s="33" t="s">
        <v>106</v>
      </c>
      <c r="C29" s="109"/>
      <c r="D29" s="109"/>
      <c r="E29" s="40">
        <f>C29*D29</f>
        <v>0</v>
      </c>
    </row>
    <row r="30" spans="1:17" x14ac:dyDescent="0.25">
      <c r="A30" s="33"/>
      <c r="B30" s="33" t="s">
        <v>121</v>
      </c>
      <c r="C30" s="109"/>
      <c r="D30" s="109"/>
      <c r="E30" s="40">
        <f t="shared" ref="E30:E33" si="3">C30*D30</f>
        <v>0</v>
      </c>
    </row>
    <row r="31" spans="1:17" x14ac:dyDescent="0.25">
      <c r="A31" s="33"/>
      <c r="B31" s="33" t="s">
        <v>109</v>
      </c>
      <c r="C31" s="109"/>
      <c r="D31" s="109"/>
      <c r="E31" s="40">
        <f t="shared" si="3"/>
        <v>0</v>
      </c>
    </row>
    <row r="32" spans="1:17" x14ac:dyDescent="0.25">
      <c r="A32" s="33"/>
      <c r="B32" s="33" t="s">
        <v>110</v>
      </c>
      <c r="C32" s="109"/>
      <c r="D32" s="109"/>
      <c r="E32" s="40">
        <f t="shared" si="3"/>
        <v>0</v>
      </c>
    </row>
    <row r="33" spans="1:5" x14ac:dyDescent="0.25">
      <c r="A33" s="33"/>
      <c r="B33" s="33" t="s">
        <v>117</v>
      </c>
      <c r="C33" s="109"/>
      <c r="D33" s="109"/>
      <c r="E33" s="40">
        <f t="shared" si="3"/>
        <v>0</v>
      </c>
    </row>
    <row r="34" spans="1:5" ht="25.5" x14ac:dyDescent="0.25">
      <c r="A34" s="33"/>
      <c r="B34" s="41" t="s">
        <v>202</v>
      </c>
      <c r="C34" s="110"/>
      <c r="D34" s="110"/>
      <c r="E34" s="40">
        <f>SUM(E29:E33)</f>
        <v>0</v>
      </c>
    </row>
    <row r="35" spans="1:5" x14ac:dyDescent="0.25">
      <c r="A35" s="33" t="s">
        <v>48</v>
      </c>
      <c r="B35" s="42" t="s">
        <v>199</v>
      </c>
      <c r="C35" s="109"/>
      <c r="D35" s="109"/>
      <c r="E35" s="109"/>
    </row>
    <row r="36" spans="1:5" x14ac:dyDescent="0.25">
      <c r="A36" s="33"/>
      <c r="B36" s="33" t="s">
        <v>106</v>
      </c>
      <c r="C36" s="109"/>
      <c r="D36" s="109"/>
      <c r="E36" s="40">
        <f>C36*D36</f>
        <v>0</v>
      </c>
    </row>
    <row r="37" spans="1:5" x14ac:dyDescent="0.25">
      <c r="A37" s="33"/>
      <c r="B37" s="33" t="s">
        <v>121</v>
      </c>
      <c r="C37" s="109"/>
      <c r="D37" s="109"/>
      <c r="E37" s="40">
        <f t="shared" ref="E37:E40" si="4">C37*D37</f>
        <v>0</v>
      </c>
    </row>
    <row r="38" spans="1:5" x14ac:dyDescent="0.25">
      <c r="A38" s="33"/>
      <c r="B38" s="33" t="s">
        <v>109</v>
      </c>
      <c r="C38" s="109"/>
      <c r="D38" s="109"/>
      <c r="E38" s="40">
        <f t="shared" si="4"/>
        <v>0</v>
      </c>
    </row>
    <row r="39" spans="1:5" x14ac:dyDescent="0.25">
      <c r="A39" s="33"/>
      <c r="B39" s="33" t="s">
        <v>110</v>
      </c>
      <c r="C39" s="109"/>
      <c r="D39" s="109"/>
      <c r="E39" s="40">
        <f t="shared" si="4"/>
        <v>0</v>
      </c>
    </row>
    <row r="40" spans="1:5" x14ac:dyDescent="0.25">
      <c r="A40" s="33"/>
      <c r="B40" s="33" t="s">
        <v>117</v>
      </c>
      <c r="C40" s="109"/>
      <c r="D40" s="109"/>
      <c r="E40" s="40">
        <f t="shared" si="4"/>
        <v>0</v>
      </c>
    </row>
    <row r="41" spans="1:5" ht="25.5" x14ac:dyDescent="0.25">
      <c r="A41" s="33"/>
      <c r="B41" s="41" t="s">
        <v>203</v>
      </c>
      <c r="C41" s="110"/>
      <c r="D41" s="110"/>
      <c r="E41" s="40">
        <f>SUM(E36:E40)</f>
        <v>0</v>
      </c>
    </row>
  </sheetData>
  <mergeCells count="3">
    <mergeCell ref="A1:M1"/>
    <mergeCell ref="H8:Q21"/>
    <mergeCell ref="H6:Q7"/>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D86D-C4F7-40FA-85AC-5A0DA8A1FE86}">
  <dimension ref="A1:M14"/>
  <sheetViews>
    <sheetView workbookViewId="0">
      <selection activeCell="J10" sqref="J10"/>
    </sheetView>
  </sheetViews>
  <sheetFormatPr defaultRowHeight="15" x14ac:dyDescent="0.25"/>
  <cols>
    <col min="2" max="2" width="15" customWidth="1"/>
    <col min="3" max="3" width="16.7109375" customWidth="1"/>
    <col min="5" max="5" width="9.85546875" customWidth="1"/>
  </cols>
  <sheetData>
    <row r="1" spans="1:13" ht="15.75" x14ac:dyDescent="0.25">
      <c r="A1" s="83" t="s">
        <v>212</v>
      </c>
      <c r="B1" s="84"/>
      <c r="C1" s="84"/>
      <c r="D1" s="84"/>
      <c r="E1" s="84"/>
      <c r="F1" s="84"/>
      <c r="G1" s="84"/>
      <c r="H1" s="84"/>
      <c r="I1" s="84"/>
      <c r="J1" s="84"/>
      <c r="K1" s="84"/>
      <c r="L1" s="84"/>
      <c r="M1" s="84"/>
    </row>
    <row r="2" spans="1:13" x14ac:dyDescent="0.25">
      <c r="B2" s="38" t="s">
        <v>198</v>
      </c>
    </row>
    <row r="3" spans="1:13" x14ac:dyDescent="0.25">
      <c r="B3" s="38"/>
    </row>
    <row r="4" spans="1:13" x14ac:dyDescent="0.25">
      <c r="B4" s="38"/>
    </row>
    <row r="5" spans="1:13" x14ac:dyDescent="0.25">
      <c r="A5" s="12" t="s">
        <v>89</v>
      </c>
      <c r="B5" s="12"/>
      <c r="C5" s="94" t="s">
        <v>182</v>
      </c>
      <c r="D5" s="95"/>
      <c r="E5" s="96"/>
    </row>
    <row r="6" spans="1:13" x14ac:dyDescent="0.25">
      <c r="A6" s="12"/>
      <c r="B6" s="12" t="s">
        <v>0</v>
      </c>
      <c r="C6" s="13" t="s">
        <v>111</v>
      </c>
      <c r="D6" s="13" t="s">
        <v>94</v>
      </c>
      <c r="E6" s="13" t="s">
        <v>95</v>
      </c>
    </row>
    <row r="7" spans="1:13" x14ac:dyDescent="0.25">
      <c r="A7" s="12"/>
      <c r="B7" s="12" t="s">
        <v>145</v>
      </c>
      <c r="C7" s="28"/>
      <c r="D7" s="28"/>
      <c r="E7" s="18">
        <f>C7*D7</f>
        <v>0</v>
      </c>
    </row>
    <row r="8" spans="1:13" x14ac:dyDescent="0.25">
      <c r="A8" s="12"/>
      <c r="B8" s="12" t="s">
        <v>90</v>
      </c>
      <c r="C8" s="28"/>
      <c r="D8" s="28"/>
      <c r="E8" s="18">
        <f t="shared" ref="E8:E13" si="0">C8*D8</f>
        <v>0</v>
      </c>
    </row>
    <row r="9" spans="1:13" x14ac:dyDescent="0.25">
      <c r="A9" s="12"/>
      <c r="B9" s="12" t="s">
        <v>91</v>
      </c>
      <c r="C9" s="28"/>
      <c r="D9" s="28"/>
      <c r="E9" s="18">
        <f t="shared" si="0"/>
        <v>0</v>
      </c>
    </row>
    <row r="10" spans="1:13" x14ac:dyDescent="0.25">
      <c r="A10" s="12"/>
      <c r="B10" s="12" t="s">
        <v>92</v>
      </c>
      <c r="C10" s="28"/>
      <c r="D10" s="28"/>
      <c r="E10" s="18">
        <f t="shared" si="0"/>
        <v>0</v>
      </c>
    </row>
    <row r="11" spans="1:13" ht="60" x14ac:dyDescent="0.25">
      <c r="A11" s="12"/>
      <c r="B11" s="66" t="s">
        <v>144</v>
      </c>
      <c r="C11" s="28"/>
      <c r="D11" s="28"/>
      <c r="E11" s="18">
        <f t="shared" si="0"/>
        <v>0</v>
      </c>
    </row>
    <row r="12" spans="1:13" ht="90" x14ac:dyDescent="0.25">
      <c r="A12" s="12"/>
      <c r="B12" s="66" t="s">
        <v>153</v>
      </c>
      <c r="C12" s="28"/>
      <c r="D12" s="28"/>
      <c r="E12" s="18">
        <f t="shared" si="0"/>
        <v>0</v>
      </c>
    </row>
    <row r="13" spans="1:13" x14ac:dyDescent="0.25">
      <c r="A13" s="12"/>
      <c r="B13" s="12"/>
      <c r="C13" s="13"/>
      <c r="D13" s="28"/>
      <c r="E13" s="18">
        <f t="shared" si="0"/>
        <v>0</v>
      </c>
    </row>
    <row r="14" spans="1:13" x14ac:dyDescent="0.25">
      <c r="A14" s="12"/>
      <c r="B14" s="12"/>
      <c r="C14" s="13" t="s">
        <v>96</v>
      </c>
      <c r="D14" s="13"/>
      <c r="E14" s="23">
        <f>SUM(E7:E13)</f>
        <v>0</v>
      </c>
    </row>
  </sheetData>
  <mergeCells count="2">
    <mergeCell ref="A1:M1"/>
    <mergeCell ref="C5:E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Labor Category Rate</vt:lpstr>
      <vt:lpstr>TEP - ELIN Price Sheet</vt:lpstr>
      <vt:lpstr>TEP Travel Expense detail</vt:lpstr>
      <vt:lpstr>ODCs Detail</vt:lpstr>
      <vt:lpstr>Sample Task Order Price</vt:lpstr>
      <vt:lpstr>Sample TO Travel</vt:lpstr>
      <vt:lpstr>Sample TO ODCs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Simpson, Stephanie E CIV USSOCOM NSW (USA)</dc:creator>
  <cp:lastModifiedBy>Lonigro, Emily J CIV USSOCOM NSW (USA)</cp:lastModifiedBy>
  <dcterms:created xsi:type="dcterms:W3CDTF">2021-07-19T18:39:57Z</dcterms:created>
  <dcterms:modified xsi:type="dcterms:W3CDTF">2026-09-09T17:58:26Z</dcterms:modified>
</cp:coreProperties>
</file>